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My Drive\Companies\Vendian\True Fusion Limited\Reports\20261006\"/>
    </mc:Choice>
  </mc:AlternateContent>
  <xr:revisionPtr revIDLastSave="0" documentId="13_ncr:1_{A875441E-3DE1-455A-A626-3BDD437CE64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30101-20261006" sheetId="1" r:id="rId1"/>
    <sheet name="2026 Performance Summary" sheetId="11" r:id="rId2"/>
    <sheet name="2026 Analysis Data" sheetId="12" r:id="rId3"/>
    <sheet name="2026 Drawdowns" sheetId="13" r:id="rId4"/>
    <sheet name="2026 Monthly Returns" sheetId="14" r:id="rId5"/>
    <sheet name="Performance Summary" sheetId="2" r:id="rId6"/>
    <sheet name="Analysis Data" sheetId="3" r:id="rId7"/>
    <sheet name="Drawdown Episodes" sheetId="4" r:id="rId8"/>
    <sheet name="Calendar Returns" sheetId="5" r:id="rId9"/>
    <sheet name="2026 Charts" sheetId="15" r:id="rId10"/>
  </sheets>
  <calcPr calcId="191029"/>
</workbook>
</file>

<file path=xl/calcChain.xml><?xml version="1.0" encoding="utf-8"?>
<calcChain xmlns="http://schemas.openxmlformats.org/spreadsheetml/2006/main">
  <c r="R177" i="12" l="1"/>
  <c r="C177" i="12"/>
  <c r="H177" i="12" s="1"/>
  <c r="B177" i="12"/>
  <c r="A177" i="12"/>
  <c r="R176" i="12"/>
  <c r="C176" i="12"/>
  <c r="H176" i="12" s="1"/>
  <c r="B176" i="12"/>
  <c r="A176" i="12"/>
  <c r="R175" i="12"/>
  <c r="C175" i="12"/>
  <c r="H175" i="12" s="1"/>
  <c r="B175" i="12"/>
  <c r="A175" i="12"/>
  <c r="R174" i="12"/>
  <c r="C174" i="12"/>
  <c r="H174" i="12" s="1"/>
  <c r="B174" i="12"/>
  <c r="A174" i="12"/>
  <c r="R173" i="12"/>
  <c r="C173" i="12"/>
  <c r="H173" i="12" s="1"/>
  <c r="B173" i="12"/>
  <c r="A173" i="12"/>
  <c r="R172" i="12"/>
  <c r="C172" i="12"/>
  <c r="H172" i="12" s="1"/>
  <c r="B172" i="12"/>
  <c r="A172" i="12"/>
  <c r="R171" i="12"/>
  <c r="C171" i="12"/>
  <c r="H171" i="12" s="1"/>
  <c r="B171" i="12"/>
  <c r="A171" i="12"/>
  <c r="R170" i="12"/>
  <c r="C170" i="12"/>
  <c r="H170" i="12" s="1"/>
  <c r="B170" i="12"/>
  <c r="A170" i="12"/>
  <c r="R169" i="12"/>
  <c r="C169" i="12"/>
  <c r="H169" i="12" s="1"/>
  <c r="B169" i="12"/>
  <c r="A169" i="12"/>
  <c r="R168" i="12"/>
  <c r="C168" i="12"/>
  <c r="H168" i="12" s="1"/>
  <c r="B168" i="12"/>
  <c r="A168" i="12"/>
  <c r="R167" i="12"/>
  <c r="C167" i="12"/>
  <c r="H167" i="12" s="1"/>
  <c r="B167" i="12"/>
  <c r="A167" i="12"/>
  <c r="R166" i="12"/>
  <c r="C166" i="12"/>
  <c r="H166" i="12" s="1"/>
  <c r="B166" i="12"/>
  <c r="A166" i="12"/>
  <c r="R165" i="12"/>
  <c r="C165" i="12"/>
  <c r="H165" i="12" s="1"/>
  <c r="B165" i="12"/>
  <c r="A165" i="12"/>
  <c r="R164" i="12"/>
  <c r="C164" i="12"/>
  <c r="H164" i="12" s="1"/>
  <c r="B164" i="12"/>
  <c r="A164" i="12"/>
  <c r="R163" i="12"/>
  <c r="C163" i="12"/>
  <c r="H163" i="12" s="1"/>
  <c r="B163" i="12"/>
  <c r="A163" i="12"/>
  <c r="R162" i="12"/>
  <c r="C162" i="12"/>
  <c r="H162" i="12" s="1"/>
  <c r="B162" i="12"/>
  <c r="A162" i="12"/>
  <c r="R161" i="12"/>
  <c r="C161" i="12"/>
  <c r="H161" i="12" s="1"/>
  <c r="B161" i="12"/>
  <c r="A161" i="12"/>
  <c r="R160" i="12"/>
  <c r="C160" i="12"/>
  <c r="H160" i="12" s="1"/>
  <c r="B160" i="12"/>
  <c r="A160" i="12"/>
  <c r="R159" i="12"/>
  <c r="C159" i="12"/>
  <c r="H159" i="12" s="1"/>
  <c r="B159" i="12"/>
  <c r="A159" i="12"/>
  <c r="R158" i="12"/>
  <c r="C158" i="12"/>
  <c r="H158" i="12" s="1"/>
  <c r="B158" i="12"/>
  <c r="A158" i="12"/>
  <c r="R157" i="12"/>
  <c r="N157" i="12"/>
  <c r="M157" i="12"/>
  <c r="L157" i="12"/>
  <c r="H157" i="12"/>
  <c r="C157" i="12"/>
  <c r="B157" i="12"/>
  <c r="D157" i="12" s="1"/>
  <c r="A157" i="12"/>
  <c r="R156" i="12"/>
  <c r="C156" i="12"/>
  <c r="H156" i="12" s="1"/>
  <c r="B156" i="12"/>
  <c r="A156" i="12"/>
  <c r="R155" i="12"/>
  <c r="C155" i="12"/>
  <c r="H155" i="12" s="1"/>
  <c r="B155" i="12"/>
  <c r="A155" i="12"/>
  <c r="R154" i="12"/>
  <c r="C154" i="12"/>
  <c r="H154" i="12" s="1"/>
  <c r="B154" i="12"/>
  <c r="A154" i="12"/>
  <c r="R153" i="12"/>
  <c r="C153" i="12"/>
  <c r="H153" i="12" s="1"/>
  <c r="B153" i="12"/>
  <c r="A153" i="12"/>
  <c r="R152" i="12"/>
  <c r="C152" i="12"/>
  <c r="H152" i="12" s="1"/>
  <c r="B152" i="12"/>
  <c r="A152" i="12"/>
  <c r="R151" i="12"/>
  <c r="C151" i="12"/>
  <c r="H151" i="12" s="1"/>
  <c r="B151" i="12"/>
  <c r="A151" i="12"/>
  <c r="R150" i="12"/>
  <c r="C150" i="12"/>
  <c r="H150" i="12" s="1"/>
  <c r="B150" i="12"/>
  <c r="A150" i="12"/>
  <c r="R149" i="12"/>
  <c r="C149" i="12"/>
  <c r="H149" i="12" s="1"/>
  <c r="B149" i="12"/>
  <c r="A149" i="12"/>
  <c r="R148" i="12"/>
  <c r="C148" i="12"/>
  <c r="H148" i="12" s="1"/>
  <c r="B148" i="12"/>
  <c r="A148" i="12"/>
  <c r="R147" i="12"/>
  <c r="C147" i="12"/>
  <c r="H147" i="12" s="1"/>
  <c r="B147" i="12"/>
  <c r="A147" i="12"/>
  <c r="R146" i="12"/>
  <c r="C146" i="12"/>
  <c r="H146" i="12" s="1"/>
  <c r="B146" i="12"/>
  <c r="A146" i="12"/>
  <c r="R145" i="12"/>
  <c r="C145" i="12"/>
  <c r="H145" i="12" s="1"/>
  <c r="B145" i="12"/>
  <c r="A145" i="12"/>
  <c r="R144" i="12"/>
  <c r="C144" i="12"/>
  <c r="H144" i="12" s="1"/>
  <c r="B144" i="12"/>
  <c r="A144" i="12"/>
  <c r="R143" i="12"/>
  <c r="C143" i="12"/>
  <c r="H143" i="12" s="1"/>
  <c r="B143" i="12"/>
  <c r="A143" i="12"/>
  <c r="R142" i="12"/>
  <c r="C142" i="12"/>
  <c r="H142" i="12" s="1"/>
  <c r="B142" i="12"/>
  <c r="A142" i="12"/>
  <c r="R141" i="12"/>
  <c r="C141" i="12"/>
  <c r="H141" i="12" s="1"/>
  <c r="B141" i="12"/>
  <c r="A141" i="12"/>
  <c r="R140" i="12"/>
  <c r="C140" i="12"/>
  <c r="H140" i="12" s="1"/>
  <c r="B140" i="12"/>
  <c r="A140" i="12"/>
  <c r="R139" i="12"/>
  <c r="C139" i="12"/>
  <c r="H139" i="12" s="1"/>
  <c r="B139" i="12"/>
  <c r="A139" i="12"/>
  <c r="R138" i="12"/>
  <c r="C138" i="12"/>
  <c r="H138" i="12" s="1"/>
  <c r="B138" i="12"/>
  <c r="A138" i="12"/>
  <c r="R137" i="12"/>
  <c r="C137" i="12"/>
  <c r="H137" i="12" s="1"/>
  <c r="B137" i="12"/>
  <c r="A137" i="12"/>
  <c r="R136" i="12"/>
  <c r="C136" i="12"/>
  <c r="H136" i="12" s="1"/>
  <c r="B136" i="12"/>
  <c r="A136" i="12"/>
  <c r="R135" i="12"/>
  <c r="C135" i="12"/>
  <c r="H135" i="12" s="1"/>
  <c r="B135" i="12"/>
  <c r="A135" i="12"/>
  <c r="R134" i="12"/>
  <c r="C134" i="12"/>
  <c r="H134" i="12" s="1"/>
  <c r="B134" i="12"/>
  <c r="A134" i="12"/>
  <c r="R133" i="12"/>
  <c r="C133" i="12"/>
  <c r="H133" i="12" s="1"/>
  <c r="B133" i="12"/>
  <c r="A133" i="12"/>
  <c r="R132" i="12"/>
  <c r="C132" i="12"/>
  <c r="H132" i="12" s="1"/>
  <c r="B132" i="12"/>
  <c r="A132" i="12"/>
  <c r="R131" i="12"/>
  <c r="C131" i="12"/>
  <c r="H131" i="12" s="1"/>
  <c r="B131" i="12"/>
  <c r="A131" i="12"/>
  <c r="R130" i="12"/>
  <c r="C130" i="12"/>
  <c r="H130" i="12" s="1"/>
  <c r="B130" i="12"/>
  <c r="A130" i="12"/>
  <c r="R129" i="12"/>
  <c r="C129" i="12"/>
  <c r="H129" i="12" s="1"/>
  <c r="B129" i="12"/>
  <c r="A129" i="12"/>
  <c r="R128" i="12"/>
  <c r="C128" i="12"/>
  <c r="H128" i="12" s="1"/>
  <c r="B128" i="12"/>
  <c r="A128" i="12"/>
  <c r="R127" i="12"/>
  <c r="C127" i="12"/>
  <c r="H127" i="12" s="1"/>
  <c r="B127" i="12"/>
  <c r="A127" i="12"/>
  <c r="R126" i="12"/>
  <c r="C126" i="12"/>
  <c r="H126" i="12" s="1"/>
  <c r="B126" i="12"/>
  <c r="A126" i="12"/>
  <c r="R125" i="12"/>
  <c r="C125" i="12"/>
  <c r="H125" i="12" s="1"/>
  <c r="B125" i="12"/>
  <c r="A125" i="12"/>
  <c r="R124" i="12"/>
  <c r="C124" i="12"/>
  <c r="H124" i="12" s="1"/>
  <c r="B124" i="12"/>
  <c r="A124" i="12"/>
  <c r="R123" i="12"/>
  <c r="C123" i="12"/>
  <c r="H123" i="12" s="1"/>
  <c r="B123" i="12"/>
  <c r="A123" i="12"/>
  <c r="R122" i="12"/>
  <c r="L122" i="12"/>
  <c r="H122" i="12"/>
  <c r="C122" i="12"/>
  <c r="B122" i="12"/>
  <c r="D122" i="12" s="1"/>
  <c r="A122" i="12"/>
  <c r="R121" i="12"/>
  <c r="C121" i="12"/>
  <c r="H121" i="12" s="1"/>
  <c r="B121" i="12"/>
  <c r="A121" i="12"/>
  <c r="R120" i="12"/>
  <c r="C120" i="12"/>
  <c r="H120" i="12" s="1"/>
  <c r="B120" i="12"/>
  <c r="A120" i="12"/>
  <c r="R119" i="12"/>
  <c r="C119" i="12"/>
  <c r="H119" i="12" s="1"/>
  <c r="B119" i="12"/>
  <c r="A119" i="12"/>
  <c r="R118" i="12"/>
  <c r="C118" i="12"/>
  <c r="H118" i="12" s="1"/>
  <c r="B118" i="12"/>
  <c r="A118" i="12"/>
  <c r="R117" i="12"/>
  <c r="C117" i="12"/>
  <c r="H117" i="12" s="1"/>
  <c r="B117" i="12"/>
  <c r="A117" i="12"/>
  <c r="R116" i="12"/>
  <c r="C116" i="12"/>
  <c r="H116" i="12" s="1"/>
  <c r="B116" i="12"/>
  <c r="A116" i="12"/>
  <c r="R115" i="12"/>
  <c r="C115" i="12"/>
  <c r="H115" i="12" s="1"/>
  <c r="B115" i="12"/>
  <c r="A115" i="12"/>
  <c r="R114" i="12"/>
  <c r="C114" i="12"/>
  <c r="H114" i="12" s="1"/>
  <c r="B114" i="12"/>
  <c r="A114" i="12"/>
  <c r="R113" i="12"/>
  <c r="C113" i="12"/>
  <c r="H113" i="12" s="1"/>
  <c r="B113" i="12"/>
  <c r="A113" i="12"/>
  <c r="R112" i="12"/>
  <c r="C112" i="12"/>
  <c r="H112" i="12" s="1"/>
  <c r="B112" i="12"/>
  <c r="A112" i="12"/>
  <c r="R111" i="12"/>
  <c r="N111" i="12"/>
  <c r="M111" i="12"/>
  <c r="L111" i="12"/>
  <c r="H111" i="12"/>
  <c r="C111" i="12"/>
  <c r="B111" i="12"/>
  <c r="D111" i="12" s="1"/>
  <c r="A111" i="12"/>
  <c r="R110" i="12"/>
  <c r="C110" i="12"/>
  <c r="H110" i="12" s="1"/>
  <c r="B110" i="12"/>
  <c r="A110" i="12"/>
  <c r="R109" i="12"/>
  <c r="C109" i="12"/>
  <c r="H109" i="12" s="1"/>
  <c r="B109" i="12"/>
  <c r="A109" i="12"/>
  <c r="R108" i="12"/>
  <c r="C108" i="12"/>
  <c r="H108" i="12" s="1"/>
  <c r="B108" i="12"/>
  <c r="A108" i="12"/>
  <c r="R107" i="12"/>
  <c r="C107" i="12"/>
  <c r="H107" i="12" s="1"/>
  <c r="B107" i="12"/>
  <c r="A107" i="12"/>
  <c r="R106" i="12"/>
  <c r="C106" i="12"/>
  <c r="H106" i="12" s="1"/>
  <c r="B106" i="12"/>
  <c r="A106" i="12"/>
  <c r="R105" i="12"/>
  <c r="C105" i="12"/>
  <c r="H105" i="12" s="1"/>
  <c r="B105" i="12"/>
  <c r="A105" i="12"/>
  <c r="R104" i="12"/>
  <c r="C104" i="12"/>
  <c r="H104" i="12" s="1"/>
  <c r="B104" i="12"/>
  <c r="A104" i="12"/>
  <c r="R103" i="12"/>
  <c r="C103" i="12"/>
  <c r="H103" i="12" s="1"/>
  <c r="B103" i="12"/>
  <c r="A103" i="12"/>
  <c r="R102" i="12"/>
  <c r="C102" i="12"/>
  <c r="H102" i="12" s="1"/>
  <c r="B102" i="12"/>
  <c r="A102" i="12"/>
  <c r="R101" i="12"/>
  <c r="N101" i="12"/>
  <c r="M101" i="12"/>
  <c r="L101" i="12"/>
  <c r="H101" i="12"/>
  <c r="C101" i="12"/>
  <c r="B101" i="12"/>
  <c r="D101" i="12" s="1"/>
  <c r="A101" i="12"/>
  <c r="R100" i="12"/>
  <c r="C100" i="12"/>
  <c r="H100" i="12" s="1"/>
  <c r="B100" i="12"/>
  <c r="A100" i="12"/>
  <c r="R99" i="12"/>
  <c r="C99" i="12"/>
  <c r="H99" i="12" s="1"/>
  <c r="B99" i="12"/>
  <c r="A99" i="12"/>
  <c r="R98" i="12"/>
  <c r="C98" i="12"/>
  <c r="H98" i="12" s="1"/>
  <c r="B98" i="12"/>
  <c r="A98" i="12"/>
  <c r="R97" i="12"/>
  <c r="C97" i="12"/>
  <c r="H97" i="12" s="1"/>
  <c r="B97" i="12"/>
  <c r="A97" i="12"/>
  <c r="R96" i="12"/>
  <c r="C96" i="12"/>
  <c r="H96" i="12" s="1"/>
  <c r="B96" i="12"/>
  <c r="A96" i="12"/>
  <c r="R95" i="12"/>
  <c r="C95" i="12"/>
  <c r="H95" i="12" s="1"/>
  <c r="B95" i="12"/>
  <c r="A95" i="12"/>
  <c r="R94" i="12"/>
  <c r="C94" i="12"/>
  <c r="H94" i="12" s="1"/>
  <c r="B94" i="12"/>
  <c r="A94" i="12"/>
  <c r="R93" i="12"/>
  <c r="C93" i="12"/>
  <c r="H93" i="12" s="1"/>
  <c r="B93" i="12"/>
  <c r="A93" i="12"/>
  <c r="R92" i="12"/>
  <c r="C92" i="12"/>
  <c r="H92" i="12" s="1"/>
  <c r="B92" i="12"/>
  <c r="A92" i="12"/>
  <c r="R91" i="12"/>
  <c r="C91" i="12"/>
  <c r="H91" i="12" s="1"/>
  <c r="B91" i="12"/>
  <c r="A91" i="12"/>
  <c r="R90" i="12"/>
  <c r="C90" i="12"/>
  <c r="H90" i="12" s="1"/>
  <c r="B90" i="12"/>
  <c r="L90" i="12" s="1"/>
  <c r="A90" i="12"/>
  <c r="R89" i="12"/>
  <c r="C89" i="12"/>
  <c r="H89" i="12" s="1"/>
  <c r="B89" i="12"/>
  <c r="A89" i="12"/>
  <c r="R88" i="12"/>
  <c r="C88" i="12"/>
  <c r="H88" i="12" s="1"/>
  <c r="B88" i="12"/>
  <c r="A88" i="12"/>
  <c r="R87" i="12"/>
  <c r="C87" i="12"/>
  <c r="H87" i="12" s="1"/>
  <c r="B87" i="12"/>
  <c r="A87" i="12"/>
  <c r="R86" i="12"/>
  <c r="C86" i="12"/>
  <c r="H86" i="12" s="1"/>
  <c r="B86" i="12"/>
  <c r="A86" i="12"/>
  <c r="R85" i="12"/>
  <c r="C85" i="12"/>
  <c r="H85" i="12" s="1"/>
  <c r="B85" i="12"/>
  <c r="A85" i="12"/>
  <c r="R84" i="12"/>
  <c r="C84" i="12"/>
  <c r="H84" i="12" s="1"/>
  <c r="B84" i="12"/>
  <c r="A84" i="12"/>
  <c r="R83" i="12"/>
  <c r="C83" i="12"/>
  <c r="H83" i="12" s="1"/>
  <c r="B83" i="12"/>
  <c r="A83" i="12"/>
  <c r="R82" i="12"/>
  <c r="N82" i="12"/>
  <c r="M82" i="12"/>
  <c r="L82" i="12"/>
  <c r="H82" i="12"/>
  <c r="C82" i="12"/>
  <c r="B82" i="12"/>
  <c r="D82" i="12" s="1"/>
  <c r="A82" i="12"/>
  <c r="R81" i="12"/>
  <c r="C81" i="12"/>
  <c r="H81" i="12" s="1"/>
  <c r="B81" i="12"/>
  <c r="A81" i="12"/>
  <c r="R80" i="12"/>
  <c r="C80" i="12"/>
  <c r="H80" i="12" s="1"/>
  <c r="B80" i="12"/>
  <c r="A80" i="12"/>
  <c r="R79" i="12"/>
  <c r="C79" i="12"/>
  <c r="H79" i="12" s="1"/>
  <c r="B79" i="12"/>
  <c r="A79" i="12"/>
  <c r="R78" i="12"/>
  <c r="C78" i="12"/>
  <c r="H78" i="12" s="1"/>
  <c r="B78" i="12"/>
  <c r="A78" i="12"/>
  <c r="R77" i="12"/>
  <c r="C77" i="12"/>
  <c r="H77" i="12" s="1"/>
  <c r="B77" i="12"/>
  <c r="A77" i="12"/>
  <c r="R76" i="12"/>
  <c r="C76" i="12"/>
  <c r="H76" i="12" s="1"/>
  <c r="B76" i="12"/>
  <c r="A76" i="12"/>
  <c r="R75" i="12"/>
  <c r="C75" i="12"/>
  <c r="H75" i="12" s="1"/>
  <c r="B75" i="12"/>
  <c r="A75" i="12"/>
  <c r="R74" i="12"/>
  <c r="C74" i="12"/>
  <c r="H74" i="12" s="1"/>
  <c r="B74" i="12"/>
  <c r="A74" i="12"/>
  <c r="R73" i="12"/>
  <c r="C73" i="12"/>
  <c r="H73" i="12" s="1"/>
  <c r="B73" i="12"/>
  <c r="A73" i="12"/>
  <c r="R72" i="12"/>
  <c r="C72" i="12"/>
  <c r="H72" i="12" s="1"/>
  <c r="B72" i="12"/>
  <c r="A72" i="12"/>
  <c r="R71" i="12"/>
  <c r="C71" i="12"/>
  <c r="H71" i="12" s="1"/>
  <c r="B71" i="12"/>
  <c r="A71" i="12"/>
  <c r="R70" i="12"/>
  <c r="C70" i="12"/>
  <c r="H70" i="12" s="1"/>
  <c r="B70" i="12"/>
  <c r="A70" i="12"/>
  <c r="R69" i="12"/>
  <c r="C69" i="12"/>
  <c r="H69" i="12" s="1"/>
  <c r="B69" i="12"/>
  <c r="A69" i="12"/>
  <c r="R68" i="12"/>
  <c r="C68" i="12"/>
  <c r="H68" i="12" s="1"/>
  <c r="B68" i="12"/>
  <c r="A68" i="12"/>
  <c r="R67" i="12"/>
  <c r="L67" i="12"/>
  <c r="H67" i="12"/>
  <c r="D67" i="12"/>
  <c r="C67" i="12"/>
  <c r="B67" i="12"/>
  <c r="A67" i="12"/>
  <c r="R66" i="12"/>
  <c r="C66" i="12"/>
  <c r="H66" i="12" s="1"/>
  <c r="B66" i="12"/>
  <c r="A66" i="12"/>
  <c r="R65" i="12"/>
  <c r="C65" i="12"/>
  <c r="H65" i="12" s="1"/>
  <c r="B65" i="12"/>
  <c r="A65" i="12"/>
  <c r="R64" i="12"/>
  <c r="C64" i="12"/>
  <c r="H64" i="12" s="1"/>
  <c r="B64" i="12"/>
  <c r="A64" i="12"/>
  <c r="R63" i="12"/>
  <c r="C63" i="12"/>
  <c r="H63" i="12" s="1"/>
  <c r="B63" i="12"/>
  <c r="A63" i="12"/>
  <c r="R62" i="12"/>
  <c r="C62" i="12"/>
  <c r="H62" i="12" s="1"/>
  <c r="B62" i="12"/>
  <c r="A62" i="12"/>
  <c r="R61" i="12"/>
  <c r="C61" i="12"/>
  <c r="H61" i="12" s="1"/>
  <c r="B61" i="12"/>
  <c r="A61" i="12"/>
  <c r="R60" i="12"/>
  <c r="C60" i="12"/>
  <c r="H60" i="12" s="1"/>
  <c r="B60" i="12"/>
  <c r="A60" i="12"/>
  <c r="R59" i="12"/>
  <c r="C59" i="12"/>
  <c r="H59" i="12" s="1"/>
  <c r="B59" i="12"/>
  <c r="A59" i="12"/>
  <c r="R58" i="12"/>
  <c r="C58" i="12"/>
  <c r="H58" i="12" s="1"/>
  <c r="B58" i="12"/>
  <c r="A58" i="12"/>
  <c r="R57" i="12"/>
  <c r="C57" i="12"/>
  <c r="H57" i="12" s="1"/>
  <c r="B57" i="12"/>
  <c r="A57" i="12"/>
  <c r="R56" i="12"/>
  <c r="C56" i="12"/>
  <c r="H56" i="12" s="1"/>
  <c r="B56" i="12"/>
  <c r="A56" i="12"/>
  <c r="R55" i="12"/>
  <c r="C55" i="12"/>
  <c r="H55" i="12" s="1"/>
  <c r="B55" i="12"/>
  <c r="A55" i="12"/>
  <c r="R54" i="12"/>
  <c r="C54" i="12"/>
  <c r="H54" i="12" s="1"/>
  <c r="B54" i="12"/>
  <c r="A54" i="12"/>
  <c r="R53" i="12"/>
  <c r="C53" i="12"/>
  <c r="H53" i="12" s="1"/>
  <c r="B53" i="12"/>
  <c r="A53" i="12"/>
  <c r="R52" i="12"/>
  <c r="C52" i="12"/>
  <c r="H52" i="12" s="1"/>
  <c r="B52" i="12"/>
  <c r="A52" i="12"/>
  <c r="R51" i="12"/>
  <c r="C51" i="12"/>
  <c r="H51" i="12" s="1"/>
  <c r="B51" i="12"/>
  <c r="A51" i="12"/>
  <c r="R50" i="12"/>
  <c r="C50" i="12"/>
  <c r="H50" i="12" s="1"/>
  <c r="B50" i="12"/>
  <c r="A50" i="12"/>
  <c r="R49" i="12"/>
  <c r="C49" i="12"/>
  <c r="H49" i="12" s="1"/>
  <c r="B49" i="12"/>
  <c r="A49" i="12"/>
  <c r="R48" i="12"/>
  <c r="C48" i="12"/>
  <c r="H48" i="12" s="1"/>
  <c r="B48" i="12"/>
  <c r="A48" i="12"/>
  <c r="R47" i="12"/>
  <c r="C47" i="12"/>
  <c r="H47" i="12" s="1"/>
  <c r="B47" i="12"/>
  <c r="A47" i="12"/>
  <c r="R46" i="12"/>
  <c r="N46" i="12"/>
  <c r="M46" i="12"/>
  <c r="L46" i="12"/>
  <c r="H46" i="12"/>
  <c r="C46" i="12"/>
  <c r="B46" i="12"/>
  <c r="D46" i="12" s="1"/>
  <c r="A46" i="12"/>
  <c r="R45" i="12"/>
  <c r="C45" i="12"/>
  <c r="H45" i="12" s="1"/>
  <c r="B45" i="12"/>
  <c r="A45" i="12"/>
  <c r="R44" i="12"/>
  <c r="C44" i="12"/>
  <c r="H44" i="12" s="1"/>
  <c r="B44" i="12"/>
  <c r="A44" i="12"/>
  <c r="R43" i="12"/>
  <c r="C43" i="12"/>
  <c r="H43" i="12" s="1"/>
  <c r="B43" i="12"/>
  <c r="A43" i="12"/>
  <c r="R42" i="12"/>
  <c r="C42" i="12"/>
  <c r="H42" i="12" s="1"/>
  <c r="B42" i="12"/>
  <c r="A42" i="12"/>
  <c r="R41" i="12"/>
  <c r="C41" i="12"/>
  <c r="H41" i="12" s="1"/>
  <c r="B41" i="12"/>
  <c r="A41" i="12"/>
  <c r="R40" i="12"/>
  <c r="C40" i="12"/>
  <c r="H40" i="12" s="1"/>
  <c r="B40" i="12"/>
  <c r="A40" i="12"/>
  <c r="R39" i="12"/>
  <c r="C39" i="12"/>
  <c r="H39" i="12" s="1"/>
  <c r="B39" i="12"/>
  <c r="A39" i="12"/>
  <c r="R38" i="12"/>
  <c r="C38" i="12"/>
  <c r="H38" i="12" s="1"/>
  <c r="B38" i="12"/>
  <c r="A38" i="12"/>
  <c r="R37" i="12"/>
  <c r="C37" i="12"/>
  <c r="H37" i="12" s="1"/>
  <c r="B37" i="12"/>
  <c r="A37" i="12"/>
  <c r="R36" i="12"/>
  <c r="C36" i="12"/>
  <c r="H36" i="12" s="1"/>
  <c r="B36" i="12"/>
  <c r="A36" i="12"/>
  <c r="R35" i="12"/>
  <c r="C35" i="12"/>
  <c r="H35" i="12" s="1"/>
  <c r="B35" i="12"/>
  <c r="A35" i="12"/>
  <c r="R34" i="12"/>
  <c r="C34" i="12"/>
  <c r="H34" i="12" s="1"/>
  <c r="B34" i="12"/>
  <c r="A34" i="12"/>
  <c r="R33" i="12"/>
  <c r="C33" i="12"/>
  <c r="H33" i="12" s="1"/>
  <c r="B33" i="12"/>
  <c r="A33" i="12"/>
  <c r="R32" i="12"/>
  <c r="C32" i="12"/>
  <c r="H32" i="12" s="1"/>
  <c r="B32" i="12"/>
  <c r="A32" i="12"/>
  <c r="R31" i="12"/>
  <c r="C31" i="12"/>
  <c r="H31" i="12" s="1"/>
  <c r="B31" i="12"/>
  <c r="A31" i="12"/>
  <c r="R30" i="12"/>
  <c r="L30" i="12"/>
  <c r="C30" i="12"/>
  <c r="H30" i="12" s="1"/>
  <c r="B30" i="12"/>
  <c r="D30" i="12" s="1"/>
  <c r="A30" i="12"/>
  <c r="R29" i="12"/>
  <c r="C29" i="12"/>
  <c r="H29" i="12" s="1"/>
  <c r="B29" i="12"/>
  <c r="A29" i="12"/>
  <c r="R28" i="12"/>
  <c r="C28" i="12"/>
  <c r="H28" i="12" s="1"/>
  <c r="B28" i="12"/>
  <c r="A28" i="12"/>
  <c r="R27" i="12"/>
  <c r="C27" i="12"/>
  <c r="H27" i="12" s="1"/>
  <c r="B27" i="12"/>
  <c r="A27" i="12"/>
  <c r="R26" i="12"/>
  <c r="C26" i="12"/>
  <c r="H26" i="12" s="1"/>
  <c r="B26" i="12"/>
  <c r="A26" i="12"/>
  <c r="R25" i="12"/>
  <c r="C25" i="12"/>
  <c r="H25" i="12" s="1"/>
  <c r="B25" i="12"/>
  <c r="A25" i="12"/>
  <c r="R24" i="12"/>
  <c r="C24" i="12"/>
  <c r="H24" i="12" s="1"/>
  <c r="B24" i="12"/>
  <c r="A24" i="12"/>
  <c r="R23" i="12"/>
  <c r="C23" i="12"/>
  <c r="H23" i="12" s="1"/>
  <c r="B23" i="12"/>
  <c r="A23" i="12"/>
  <c r="T22" i="12"/>
  <c r="R22" i="12"/>
  <c r="C22" i="12"/>
  <c r="H22" i="12" s="1"/>
  <c r="B22" i="12"/>
  <c r="A22" i="12"/>
  <c r="T21" i="12"/>
  <c r="S21" i="12"/>
  <c r="R21" i="12"/>
  <c r="C21" i="12"/>
  <c r="H21" i="12" s="1"/>
  <c r="B21" i="12"/>
  <c r="A21" i="12"/>
  <c r="T20" i="12"/>
  <c r="S20" i="12"/>
  <c r="R20" i="12"/>
  <c r="C20" i="12"/>
  <c r="H20" i="12" s="1"/>
  <c r="B20" i="12"/>
  <c r="A20" i="12"/>
  <c r="T19" i="12"/>
  <c r="S19" i="12"/>
  <c r="R19" i="12"/>
  <c r="C19" i="12"/>
  <c r="H19" i="12" s="1"/>
  <c r="B19" i="12"/>
  <c r="A19" i="12"/>
  <c r="T18" i="12"/>
  <c r="S18" i="12"/>
  <c r="R18" i="12"/>
  <c r="C18" i="12"/>
  <c r="H18" i="12" s="1"/>
  <c r="B18" i="12"/>
  <c r="A18" i="12"/>
  <c r="T17" i="12"/>
  <c r="S17" i="12"/>
  <c r="R17" i="12"/>
  <c r="C17" i="12"/>
  <c r="H17" i="12" s="1"/>
  <c r="B17" i="12"/>
  <c r="A17" i="12"/>
  <c r="T16" i="12"/>
  <c r="S16" i="12"/>
  <c r="R16" i="12"/>
  <c r="C16" i="12"/>
  <c r="H16" i="12" s="1"/>
  <c r="B16" i="12"/>
  <c r="A16" i="12"/>
  <c r="T15" i="12"/>
  <c r="S15" i="12"/>
  <c r="R15" i="12"/>
  <c r="C15" i="12"/>
  <c r="H15" i="12" s="1"/>
  <c r="B15" i="12"/>
  <c r="A15" i="12"/>
  <c r="T14" i="12"/>
  <c r="S14" i="12"/>
  <c r="R14" i="12"/>
  <c r="C14" i="12"/>
  <c r="H14" i="12" s="1"/>
  <c r="B14" i="12"/>
  <c r="A14" i="12"/>
  <c r="T13" i="12"/>
  <c r="S13" i="12"/>
  <c r="R13" i="12"/>
  <c r="C13" i="12"/>
  <c r="H13" i="12" s="1"/>
  <c r="B13" i="12"/>
  <c r="A13" i="12"/>
  <c r="T12" i="12"/>
  <c r="S12" i="12"/>
  <c r="R12" i="12"/>
  <c r="N12" i="12"/>
  <c r="M12" i="12"/>
  <c r="L12" i="12"/>
  <c r="H12" i="12"/>
  <c r="C12" i="12"/>
  <c r="B12" i="12"/>
  <c r="D12" i="12" s="1"/>
  <c r="A12" i="12"/>
  <c r="T11" i="12"/>
  <c r="S11" i="12"/>
  <c r="R11" i="12"/>
  <c r="C11" i="12"/>
  <c r="H11" i="12" s="1"/>
  <c r="B11" i="12"/>
  <c r="A11" i="12"/>
  <c r="T10" i="12"/>
  <c r="S10" i="12"/>
  <c r="R10" i="12"/>
  <c r="C10" i="12"/>
  <c r="H10" i="12" s="1"/>
  <c r="B10" i="12"/>
  <c r="A10" i="12"/>
  <c r="T9" i="12"/>
  <c r="S9" i="12"/>
  <c r="R9" i="12"/>
  <c r="C9" i="12"/>
  <c r="H9" i="12" s="1"/>
  <c r="B9" i="12"/>
  <c r="A9" i="12"/>
  <c r="T8" i="12"/>
  <c r="S8" i="12"/>
  <c r="R8" i="12"/>
  <c r="C8" i="12"/>
  <c r="H8" i="12" s="1"/>
  <c r="B8" i="12"/>
  <c r="A8" i="12"/>
  <c r="T7" i="12"/>
  <c r="S7" i="12"/>
  <c r="R7" i="12"/>
  <c r="C7" i="12"/>
  <c r="H7" i="12" s="1"/>
  <c r="B7" i="12"/>
  <c r="A7" i="12"/>
  <c r="T6" i="12"/>
  <c r="S6" i="12"/>
  <c r="R6" i="12"/>
  <c r="C6" i="12"/>
  <c r="H6" i="12" s="1"/>
  <c r="B6" i="12"/>
  <c r="A6" i="12"/>
  <c r="T5" i="12"/>
  <c r="S5" i="12"/>
  <c r="R5" i="12"/>
  <c r="C5" i="12"/>
  <c r="H5" i="12" s="1"/>
  <c r="B5" i="12"/>
  <c r="A5" i="12"/>
  <c r="T4" i="12"/>
  <c r="S4" i="12"/>
  <c r="R4" i="12"/>
  <c r="C4" i="12"/>
  <c r="H4" i="12" s="1"/>
  <c r="B4" i="12"/>
  <c r="A4" i="12"/>
  <c r="T3" i="12"/>
  <c r="S3" i="12"/>
  <c r="R3" i="12"/>
  <c r="C3" i="12"/>
  <c r="H3" i="12" s="1"/>
  <c r="B3" i="12"/>
  <c r="A3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C47" i="11"/>
  <c r="B47" i="11"/>
  <c r="C46" i="11"/>
  <c r="B46" i="11"/>
  <c r="C45" i="11"/>
  <c r="B45" i="11"/>
  <c r="M177" i="12" l="1"/>
  <c r="U170" i="12"/>
  <c r="V170" i="12" s="1"/>
  <c r="Q177" i="12"/>
  <c r="L177" i="12"/>
  <c r="N177" i="12" s="1"/>
  <c r="D177" i="12"/>
  <c r="M176" i="12"/>
  <c r="Q176" i="12"/>
  <c r="U169" i="12"/>
  <c r="V169" i="12" s="1"/>
  <c r="L176" i="12"/>
  <c r="N176" i="12" s="1"/>
  <c r="D176" i="12"/>
  <c r="M175" i="12"/>
  <c r="Q175" i="12"/>
  <c r="U168" i="12"/>
  <c r="V168" i="12" s="1"/>
  <c r="L175" i="12"/>
  <c r="N175" i="12" s="1"/>
  <c r="D175" i="12"/>
  <c r="M174" i="12"/>
  <c r="Q174" i="12"/>
  <c r="U167" i="12"/>
  <c r="V167" i="12" s="1"/>
  <c r="L174" i="12"/>
  <c r="N174" i="12" s="1"/>
  <c r="D174" i="12"/>
  <c r="M173" i="12"/>
  <c r="Q173" i="12"/>
  <c r="U166" i="12"/>
  <c r="V166" i="12" s="1"/>
  <c r="L173" i="12"/>
  <c r="N173" i="12" s="1"/>
  <c r="D173" i="12"/>
  <c r="M172" i="12"/>
  <c r="Q172" i="12"/>
  <c r="U165" i="12"/>
  <c r="V165" i="12" s="1"/>
  <c r="L172" i="12"/>
  <c r="N172" i="12" s="1"/>
  <c r="D172" i="12"/>
  <c r="U164" i="12"/>
  <c r="V164" i="12" s="1"/>
  <c r="M171" i="12"/>
  <c r="Q171" i="12"/>
  <c r="L171" i="12"/>
  <c r="N171" i="12" s="1"/>
  <c r="D171" i="12"/>
  <c r="M170" i="12"/>
  <c r="Q170" i="12"/>
  <c r="U163" i="12"/>
  <c r="V163" i="12" s="1"/>
  <c r="D170" i="12"/>
  <c r="L170" i="12"/>
  <c r="N170" i="12" s="1"/>
  <c r="M169" i="12"/>
  <c r="Q169" i="12"/>
  <c r="U162" i="12"/>
  <c r="V162" i="12" s="1"/>
  <c r="D169" i="12"/>
  <c r="L169" i="12"/>
  <c r="N169" i="12" s="1"/>
  <c r="Q168" i="12"/>
  <c r="U161" i="12"/>
  <c r="V161" i="12" s="1"/>
  <c r="M168" i="12"/>
  <c r="L168" i="12"/>
  <c r="N168" i="12" s="1"/>
  <c r="D168" i="12"/>
  <c r="M167" i="12"/>
  <c r="Q167" i="12"/>
  <c r="U160" i="12"/>
  <c r="V160" i="12" s="1"/>
  <c r="L167" i="12"/>
  <c r="N167" i="12" s="1"/>
  <c r="D167" i="12"/>
  <c r="M166" i="12"/>
  <c r="Q166" i="12"/>
  <c r="U159" i="12"/>
  <c r="V159" i="12" s="1"/>
  <c r="L166" i="12"/>
  <c r="N166" i="12" s="1"/>
  <c r="D166" i="12"/>
  <c r="Q165" i="12"/>
  <c r="U158" i="12"/>
  <c r="V158" i="12" s="1"/>
  <c r="M165" i="12"/>
  <c r="L165" i="12"/>
  <c r="N165" i="12" s="1"/>
  <c r="D165" i="12"/>
  <c r="M164" i="12"/>
  <c r="Q164" i="12"/>
  <c r="U157" i="12"/>
  <c r="V157" i="12" s="1"/>
  <c r="D164" i="12"/>
  <c r="L164" i="12"/>
  <c r="N164" i="12" s="1"/>
  <c r="M163" i="12"/>
  <c r="Q163" i="12"/>
  <c r="U156" i="12"/>
  <c r="V156" i="12" s="1"/>
  <c r="L163" i="12"/>
  <c r="N163" i="12" s="1"/>
  <c r="D163" i="12"/>
  <c r="M162" i="12"/>
  <c r="Q162" i="12"/>
  <c r="U155" i="12"/>
  <c r="V155" i="12" s="1"/>
  <c r="L162" i="12"/>
  <c r="N162" i="12" s="1"/>
  <c r="D162" i="12"/>
  <c r="S176" i="12" s="1"/>
  <c r="M161" i="12"/>
  <c r="Q161" i="12"/>
  <c r="U154" i="12"/>
  <c r="V154" i="12" s="1"/>
  <c r="D161" i="12"/>
  <c r="L161" i="12"/>
  <c r="N161" i="12" s="1"/>
  <c r="U153" i="12"/>
  <c r="V153" i="12" s="1"/>
  <c r="M160" i="12"/>
  <c r="Q160" i="12"/>
  <c r="D160" i="12"/>
  <c r="L160" i="12"/>
  <c r="N160" i="12" s="1"/>
  <c r="M159" i="12"/>
  <c r="U152" i="12"/>
  <c r="V152" i="12" s="1"/>
  <c r="Q159" i="12"/>
  <c r="L159" i="12"/>
  <c r="N159" i="12" s="1"/>
  <c r="D159" i="12"/>
  <c r="Q158" i="12"/>
  <c r="M158" i="12"/>
  <c r="T177" i="12"/>
  <c r="U151" i="12"/>
  <c r="V151" i="12" s="1"/>
  <c r="L158" i="12"/>
  <c r="N158" i="12" s="1"/>
  <c r="D158" i="12"/>
  <c r="Q157" i="12"/>
  <c r="P157" i="12"/>
  <c r="M156" i="12"/>
  <c r="Q156" i="12"/>
  <c r="T176" i="12"/>
  <c r="U150" i="12"/>
  <c r="V150" i="12" s="1"/>
  <c r="D156" i="12"/>
  <c r="L156" i="12"/>
  <c r="N156" i="12" s="1"/>
  <c r="U149" i="12"/>
  <c r="V149" i="12" s="1"/>
  <c r="M155" i="12"/>
  <c r="T175" i="12"/>
  <c r="Q155" i="12"/>
  <c r="D155" i="12"/>
  <c r="L155" i="12"/>
  <c r="N155" i="12" s="1"/>
  <c r="Q154" i="12"/>
  <c r="U148" i="12"/>
  <c r="V148" i="12" s="1"/>
  <c r="M154" i="12"/>
  <c r="T174" i="12"/>
  <c r="L154" i="12"/>
  <c r="N154" i="12" s="1"/>
  <c r="D154" i="12"/>
  <c r="Q153" i="12"/>
  <c r="M153" i="12"/>
  <c r="T173" i="12"/>
  <c r="U147" i="12"/>
  <c r="V147" i="12" s="1"/>
  <c r="D153" i="12"/>
  <c r="L153" i="12"/>
  <c r="N153" i="12" s="1"/>
  <c r="T172" i="12"/>
  <c r="M152" i="12"/>
  <c r="Q152" i="12"/>
  <c r="U146" i="12"/>
  <c r="V146" i="12" s="1"/>
  <c r="D152" i="12"/>
  <c r="L152" i="12"/>
  <c r="N152" i="12" s="1"/>
  <c r="Q151" i="12"/>
  <c r="T171" i="12"/>
  <c r="M151" i="12"/>
  <c r="U145" i="12"/>
  <c r="V145" i="12" s="1"/>
  <c r="L151" i="12"/>
  <c r="N151" i="12" s="1"/>
  <c r="D151" i="12"/>
  <c r="Q150" i="12"/>
  <c r="T170" i="12"/>
  <c r="M150" i="12"/>
  <c r="U144" i="12"/>
  <c r="V144" i="12" s="1"/>
  <c r="L150" i="12"/>
  <c r="N150" i="12" s="1"/>
  <c r="D150" i="12"/>
  <c r="M149" i="12"/>
  <c r="Q149" i="12"/>
  <c r="T169" i="12"/>
  <c r="U143" i="12"/>
  <c r="V143" i="12" s="1"/>
  <c r="D149" i="12"/>
  <c r="L149" i="12"/>
  <c r="N149" i="12" s="1"/>
  <c r="U142" i="12"/>
  <c r="V142" i="12" s="1"/>
  <c r="T168" i="12"/>
  <c r="M148" i="12"/>
  <c r="Q148" i="12"/>
  <c r="D148" i="12"/>
  <c r="L148" i="12"/>
  <c r="N148" i="12" s="1"/>
  <c r="T167" i="12"/>
  <c r="Q147" i="12"/>
  <c r="M147" i="12"/>
  <c r="U141" i="12"/>
  <c r="V141" i="12" s="1"/>
  <c r="D147" i="12"/>
  <c r="L147" i="12"/>
  <c r="N147" i="12" s="1"/>
  <c r="U140" i="12"/>
  <c r="V140" i="12" s="1"/>
  <c r="Q146" i="12"/>
  <c r="T166" i="12"/>
  <c r="M146" i="12"/>
  <c r="L146" i="12"/>
  <c r="N146" i="12" s="1"/>
  <c r="D146" i="12"/>
  <c r="M145" i="12"/>
  <c r="T165" i="12"/>
  <c r="U139" i="12"/>
  <c r="V139" i="12" s="1"/>
  <c r="Q145" i="12"/>
  <c r="D145" i="12"/>
  <c r="L145" i="12"/>
  <c r="N145" i="12" s="1"/>
  <c r="T164" i="12"/>
  <c r="M144" i="12"/>
  <c r="Q144" i="12"/>
  <c r="U138" i="12"/>
  <c r="V138" i="12" s="1"/>
  <c r="L144" i="12"/>
  <c r="N144" i="12" s="1"/>
  <c r="D144" i="12"/>
  <c r="Q143" i="12"/>
  <c r="U137" i="12"/>
  <c r="V137" i="12" s="1"/>
  <c r="M143" i="12"/>
  <c r="T163" i="12"/>
  <c r="D143" i="12"/>
  <c r="L143" i="12"/>
  <c r="N143" i="12" s="1"/>
  <c r="U136" i="12"/>
  <c r="V136" i="12" s="1"/>
  <c r="Q142" i="12"/>
  <c r="T162" i="12"/>
  <c r="M142" i="12"/>
  <c r="L142" i="12"/>
  <c r="N142" i="12" s="1"/>
  <c r="D142" i="12"/>
  <c r="U135" i="12"/>
  <c r="V135" i="12" s="1"/>
  <c r="M141" i="12"/>
  <c r="Q141" i="12"/>
  <c r="T161" i="12"/>
  <c r="D141" i="12"/>
  <c r="L141" i="12"/>
  <c r="N141" i="12" s="1"/>
  <c r="Q140" i="12"/>
  <c r="T160" i="12"/>
  <c r="M140" i="12"/>
  <c r="U134" i="12"/>
  <c r="V134" i="12" s="1"/>
  <c r="D140" i="12"/>
  <c r="L140" i="12"/>
  <c r="N140" i="12" s="1"/>
  <c r="T159" i="12"/>
  <c r="U133" i="12"/>
  <c r="V133" i="12" s="1"/>
  <c r="Q139" i="12"/>
  <c r="M139" i="12"/>
  <c r="L139" i="12"/>
  <c r="N139" i="12" s="1"/>
  <c r="D139" i="12"/>
  <c r="Q138" i="12"/>
  <c r="T158" i="12"/>
  <c r="U132" i="12"/>
  <c r="V132" i="12" s="1"/>
  <c r="M138" i="12"/>
  <c r="L138" i="12"/>
  <c r="N138" i="12" s="1"/>
  <c r="D138" i="12"/>
  <c r="M137" i="12"/>
  <c r="T156" i="12"/>
  <c r="Q137" i="12"/>
  <c r="T157" i="12"/>
  <c r="U131" i="12"/>
  <c r="V131" i="12" s="1"/>
  <c r="D137" i="12"/>
  <c r="L137" i="12"/>
  <c r="N137" i="12" s="1"/>
  <c r="Q136" i="12"/>
  <c r="T155" i="12"/>
  <c r="U130" i="12"/>
  <c r="V130" i="12" s="1"/>
  <c r="M136" i="12"/>
  <c r="D136" i="12"/>
  <c r="L136" i="12"/>
  <c r="N136" i="12" s="1"/>
  <c r="T154" i="12"/>
  <c r="Q135" i="12"/>
  <c r="U129" i="12"/>
  <c r="V129" i="12" s="1"/>
  <c r="M135" i="12"/>
  <c r="D135" i="12"/>
  <c r="L135" i="12"/>
  <c r="N135" i="12" s="1"/>
  <c r="Q134" i="12"/>
  <c r="T153" i="12"/>
  <c r="U128" i="12"/>
  <c r="V128" i="12" s="1"/>
  <c r="M134" i="12"/>
  <c r="L134" i="12"/>
  <c r="N134" i="12" s="1"/>
  <c r="D134" i="12"/>
  <c r="T152" i="12"/>
  <c r="Q133" i="12"/>
  <c r="M133" i="12"/>
  <c r="U127" i="12"/>
  <c r="V127" i="12" s="1"/>
  <c r="D133" i="12"/>
  <c r="L133" i="12"/>
  <c r="N133" i="12" s="1"/>
  <c r="T151" i="12"/>
  <c r="M132" i="12"/>
  <c r="U126" i="12"/>
  <c r="V126" i="12" s="1"/>
  <c r="Q132" i="12"/>
  <c r="D132" i="12"/>
  <c r="S141" i="12" s="1"/>
  <c r="L132" i="12"/>
  <c r="M131" i="12"/>
  <c r="T150" i="12"/>
  <c r="U125" i="12"/>
  <c r="V125" i="12" s="1"/>
  <c r="Q131" i="12"/>
  <c r="D131" i="12"/>
  <c r="L131" i="12"/>
  <c r="N131" i="12" s="1"/>
  <c r="U124" i="12"/>
  <c r="V124" i="12" s="1"/>
  <c r="Q130" i="12"/>
  <c r="T149" i="12"/>
  <c r="M130" i="12"/>
  <c r="L130" i="12"/>
  <c r="N130" i="12" s="1"/>
  <c r="D130" i="12"/>
  <c r="M129" i="12"/>
  <c r="Q129" i="12"/>
  <c r="T148" i="12"/>
  <c r="U123" i="12"/>
  <c r="V123" i="12" s="1"/>
  <c r="L129" i="12"/>
  <c r="N129" i="12" s="1"/>
  <c r="D129" i="12"/>
  <c r="M128" i="12"/>
  <c r="T147" i="12"/>
  <c r="Q128" i="12"/>
  <c r="U122" i="12"/>
  <c r="V122" i="12" s="1"/>
  <c r="L128" i="12"/>
  <c r="N128" i="12" s="1"/>
  <c r="D128" i="12"/>
  <c r="M127" i="12"/>
  <c r="Q127" i="12"/>
  <c r="T146" i="12"/>
  <c r="U121" i="12"/>
  <c r="V121" i="12" s="1"/>
  <c r="D127" i="12"/>
  <c r="L127" i="12"/>
  <c r="N127" i="12" s="1"/>
  <c r="M126" i="12"/>
  <c r="U120" i="12"/>
  <c r="V120" i="12" s="1"/>
  <c r="Q126" i="12"/>
  <c r="T145" i="12"/>
  <c r="L126" i="12"/>
  <c r="N126" i="12" s="1"/>
  <c r="D126" i="12"/>
  <c r="Q125" i="12"/>
  <c r="U119" i="12"/>
  <c r="V119" i="12" s="1"/>
  <c r="M125" i="12"/>
  <c r="T144" i="12"/>
  <c r="L125" i="12"/>
  <c r="N125" i="12" s="1"/>
  <c r="D125" i="12"/>
  <c r="T143" i="12"/>
  <c r="M124" i="12"/>
  <c r="Q124" i="12"/>
  <c r="U118" i="12"/>
  <c r="V118" i="12" s="1"/>
  <c r="D124" i="12"/>
  <c r="L124" i="12"/>
  <c r="N124" i="12" s="1"/>
  <c r="M123" i="12"/>
  <c r="T142" i="12"/>
  <c r="Q123" i="12"/>
  <c r="U117" i="12"/>
  <c r="V117" i="12" s="1"/>
  <c r="D123" i="12"/>
  <c r="L123" i="12"/>
  <c r="N123" i="12" s="1"/>
  <c r="U116" i="12"/>
  <c r="V116" i="12" s="1"/>
  <c r="T141" i="12"/>
  <c r="M122" i="12"/>
  <c r="N122" i="12" s="1"/>
  <c r="Q122" i="12"/>
  <c r="P122" i="12"/>
  <c r="M121" i="12"/>
  <c r="Q121" i="12"/>
  <c r="T140" i="12"/>
  <c r="U115" i="12"/>
  <c r="V115" i="12" s="1"/>
  <c r="D121" i="12"/>
  <c r="L121" i="12"/>
  <c r="N121" i="12" s="1"/>
  <c r="M120" i="12"/>
  <c r="Q120" i="12"/>
  <c r="T139" i="12"/>
  <c r="U114" i="12"/>
  <c r="V114" i="12" s="1"/>
  <c r="L120" i="12"/>
  <c r="N120" i="12" s="1"/>
  <c r="D120" i="12"/>
  <c r="M119" i="12"/>
  <c r="Q119" i="12"/>
  <c r="T138" i="12"/>
  <c r="U113" i="12"/>
  <c r="V113" i="12" s="1"/>
  <c r="D119" i="12"/>
  <c r="L119" i="12"/>
  <c r="N119" i="12" s="1"/>
  <c r="M118" i="12"/>
  <c r="Q118" i="12"/>
  <c r="T137" i="12"/>
  <c r="U112" i="12"/>
  <c r="V112" i="12" s="1"/>
  <c r="D118" i="12"/>
  <c r="S130" i="12" s="1"/>
  <c r="L118" i="12"/>
  <c r="N118" i="12" s="1"/>
  <c r="M117" i="12"/>
  <c r="Q117" i="12"/>
  <c r="T136" i="12"/>
  <c r="U111" i="12"/>
  <c r="V111" i="12" s="1"/>
  <c r="L117" i="12"/>
  <c r="N117" i="12" s="1"/>
  <c r="D117" i="12"/>
  <c r="M116" i="12"/>
  <c r="Q116" i="12"/>
  <c r="T135" i="12"/>
  <c r="U110" i="12"/>
  <c r="V110" i="12" s="1"/>
  <c r="D116" i="12"/>
  <c r="L116" i="12"/>
  <c r="N116" i="12" s="1"/>
  <c r="M115" i="12"/>
  <c r="Q115" i="12"/>
  <c r="T134" i="12"/>
  <c r="U109" i="12"/>
  <c r="V109" i="12" s="1"/>
  <c r="L115" i="12"/>
  <c r="N115" i="12" s="1"/>
  <c r="D115" i="12"/>
  <c r="M114" i="12"/>
  <c r="Q114" i="12"/>
  <c r="T133" i="12"/>
  <c r="U108" i="12"/>
  <c r="V108" i="12" s="1"/>
  <c r="D114" i="12"/>
  <c r="L114" i="12"/>
  <c r="N114" i="12" s="1"/>
  <c r="M113" i="12"/>
  <c r="Q113" i="12"/>
  <c r="T132" i="12"/>
  <c r="U107" i="12"/>
  <c r="V107" i="12" s="1"/>
  <c r="L113" i="12"/>
  <c r="N113" i="12" s="1"/>
  <c r="D113" i="12"/>
  <c r="M112" i="12"/>
  <c r="Q112" i="12"/>
  <c r="T131" i="12"/>
  <c r="U106" i="12"/>
  <c r="V106" i="12" s="1"/>
  <c r="L112" i="12"/>
  <c r="N112" i="12" s="1"/>
  <c r="D112" i="12"/>
  <c r="Q111" i="12"/>
  <c r="P111" i="12"/>
  <c r="M110" i="12"/>
  <c r="Q110" i="12"/>
  <c r="T130" i="12"/>
  <c r="U105" i="12"/>
  <c r="V105" i="12" s="1"/>
  <c r="L110" i="12"/>
  <c r="N110" i="12" s="1"/>
  <c r="D110" i="12"/>
  <c r="M109" i="12"/>
  <c r="Q109" i="12"/>
  <c r="T129" i="12"/>
  <c r="U104" i="12"/>
  <c r="V104" i="12" s="1"/>
  <c r="L109" i="12"/>
  <c r="N109" i="12" s="1"/>
  <c r="D109" i="12"/>
  <c r="M108" i="12"/>
  <c r="Q108" i="12"/>
  <c r="T128" i="12"/>
  <c r="U103" i="12"/>
  <c r="V103" i="12" s="1"/>
  <c r="D108" i="12"/>
  <c r="L108" i="12"/>
  <c r="N108" i="12" s="1"/>
  <c r="M107" i="12"/>
  <c r="Q107" i="12"/>
  <c r="T127" i="12"/>
  <c r="U102" i="12"/>
  <c r="V102" i="12" s="1"/>
  <c r="L107" i="12"/>
  <c r="N107" i="12" s="1"/>
  <c r="D107" i="12"/>
  <c r="M106" i="12"/>
  <c r="Q106" i="12"/>
  <c r="T126" i="12"/>
  <c r="U101" i="12"/>
  <c r="V101" i="12" s="1"/>
  <c r="D106" i="12"/>
  <c r="L106" i="12"/>
  <c r="N106" i="12" s="1"/>
  <c r="M105" i="12"/>
  <c r="Q105" i="12"/>
  <c r="T125" i="12"/>
  <c r="U100" i="12"/>
  <c r="V100" i="12" s="1"/>
  <c r="D105" i="12"/>
  <c r="L105" i="12"/>
  <c r="N105" i="12" s="1"/>
  <c r="M104" i="12"/>
  <c r="Q104" i="12"/>
  <c r="T124" i="12"/>
  <c r="U99" i="12"/>
  <c r="V99" i="12" s="1"/>
  <c r="D104" i="12"/>
  <c r="L104" i="12"/>
  <c r="N104" i="12" s="1"/>
  <c r="M103" i="12"/>
  <c r="Q103" i="12"/>
  <c r="T123" i="12"/>
  <c r="U98" i="12"/>
  <c r="V98" i="12" s="1"/>
  <c r="L103" i="12"/>
  <c r="N103" i="12" s="1"/>
  <c r="D103" i="12"/>
  <c r="S120" i="12" s="1"/>
  <c r="M102" i="12"/>
  <c r="Q102" i="12"/>
  <c r="T122" i="12"/>
  <c r="U97" i="12"/>
  <c r="V97" i="12" s="1"/>
  <c r="L102" i="12"/>
  <c r="N102" i="12" s="1"/>
  <c r="D102" i="12"/>
  <c r="Q101" i="12"/>
  <c r="P101" i="12"/>
  <c r="U96" i="12"/>
  <c r="V96" i="12" s="1"/>
  <c r="M100" i="12"/>
  <c r="Q100" i="12"/>
  <c r="T121" i="12"/>
  <c r="D100" i="12"/>
  <c r="L100" i="12"/>
  <c r="N100" i="12" s="1"/>
  <c r="M99" i="12"/>
  <c r="Q99" i="12"/>
  <c r="U95" i="12"/>
  <c r="V95" i="12" s="1"/>
  <c r="T120" i="12"/>
  <c r="L99" i="12"/>
  <c r="N99" i="12" s="1"/>
  <c r="D99" i="12"/>
  <c r="M98" i="12"/>
  <c r="Q98" i="12"/>
  <c r="U94" i="12"/>
  <c r="V94" i="12" s="1"/>
  <c r="T119" i="12"/>
  <c r="L98" i="12"/>
  <c r="N98" i="12" s="1"/>
  <c r="D98" i="12"/>
  <c r="Q97" i="12"/>
  <c r="U93" i="12"/>
  <c r="V93" i="12" s="1"/>
  <c r="M97" i="12"/>
  <c r="T118" i="12"/>
  <c r="D97" i="12"/>
  <c r="L97" i="12"/>
  <c r="N97" i="12" s="1"/>
  <c r="M96" i="12"/>
  <c r="Q96" i="12"/>
  <c r="T117" i="12"/>
  <c r="U92" i="12"/>
  <c r="V92" i="12" s="1"/>
  <c r="D96" i="12"/>
  <c r="L96" i="12"/>
  <c r="N96" i="12" s="1"/>
  <c r="Q95" i="12"/>
  <c r="T116" i="12"/>
  <c r="U91" i="12"/>
  <c r="V91" i="12" s="1"/>
  <c r="M95" i="12"/>
  <c r="D95" i="12"/>
  <c r="L95" i="12"/>
  <c r="N95" i="12" s="1"/>
  <c r="M94" i="12"/>
  <c r="U90" i="12"/>
  <c r="V90" i="12" s="1"/>
  <c r="Q94" i="12"/>
  <c r="T115" i="12"/>
  <c r="D94" i="12"/>
  <c r="L94" i="12"/>
  <c r="N94" i="12" s="1"/>
  <c r="Q93" i="12"/>
  <c r="U89" i="12"/>
  <c r="V89" i="12" s="1"/>
  <c r="T114" i="12"/>
  <c r="M93" i="12"/>
  <c r="L93" i="12"/>
  <c r="N93" i="12" s="1"/>
  <c r="D93" i="12"/>
  <c r="U88" i="12"/>
  <c r="V88" i="12" s="1"/>
  <c r="T113" i="12"/>
  <c r="M92" i="12"/>
  <c r="Q92" i="12"/>
  <c r="D92" i="12"/>
  <c r="L92" i="12"/>
  <c r="N92" i="12" s="1"/>
  <c r="U87" i="12"/>
  <c r="V87" i="12" s="1"/>
  <c r="M91" i="12"/>
  <c r="Q91" i="12"/>
  <c r="T112" i="12"/>
  <c r="D91" i="12"/>
  <c r="L91" i="12"/>
  <c r="N91" i="12" s="1"/>
  <c r="T110" i="12"/>
  <c r="T111" i="12"/>
  <c r="M90" i="12"/>
  <c r="N90" i="12" s="1"/>
  <c r="Q90" i="12"/>
  <c r="U86" i="12"/>
  <c r="V86" i="12" s="1"/>
  <c r="M89" i="12"/>
  <c r="Q89" i="12"/>
  <c r="T109" i="12"/>
  <c r="U85" i="12"/>
  <c r="V85" i="12" s="1"/>
  <c r="L89" i="12"/>
  <c r="N89" i="12" s="1"/>
  <c r="D90" i="12"/>
  <c r="D89" i="12"/>
  <c r="Q88" i="12"/>
  <c r="U84" i="12"/>
  <c r="V84" i="12" s="1"/>
  <c r="M88" i="12"/>
  <c r="T108" i="12"/>
  <c r="D88" i="12"/>
  <c r="S101" i="12" s="1"/>
  <c r="L88" i="12"/>
  <c r="N88" i="12" s="1"/>
  <c r="M87" i="12"/>
  <c r="Q87" i="12"/>
  <c r="U83" i="12"/>
  <c r="V83" i="12" s="1"/>
  <c r="T107" i="12"/>
  <c r="D87" i="12"/>
  <c r="L87" i="12"/>
  <c r="N87" i="12" s="1"/>
  <c r="U82" i="12"/>
  <c r="V82" i="12" s="1"/>
  <c r="M86" i="12"/>
  <c r="T106" i="12"/>
  <c r="Q86" i="12"/>
  <c r="L86" i="12"/>
  <c r="N86" i="12" s="1"/>
  <c r="D86" i="12"/>
  <c r="T105" i="12"/>
  <c r="M85" i="12"/>
  <c r="Q85" i="12"/>
  <c r="U81" i="12"/>
  <c r="V81" i="12" s="1"/>
  <c r="D85" i="12"/>
  <c r="L85" i="12"/>
  <c r="N85" i="12" s="1"/>
  <c r="M84" i="12"/>
  <c r="Q84" i="12"/>
  <c r="T104" i="12"/>
  <c r="U80" i="12"/>
  <c r="V80" i="12" s="1"/>
  <c r="D84" i="12"/>
  <c r="L84" i="12"/>
  <c r="N84" i="12" s="1"/>
  <c r="M83" i="12"/>
  <c r="Q83" i="12"/>
  <c r="T103" i="12"/>
  <c r="U79" i="12"/>
  <c r="V79" i="12" s="1"/>
  <c r="D83" i="12"/>
  <c r="L83" i="12"/>
  <c r="N83" i="12" s="1"/>
  <c r="Q82" i="12"/>
  <c r="P82" i="12"/>
  <c r="M81" i="12"/>
  <c r="Q81" i="12"/>
  <c r="T102" i="12"/>
  <c r="U78" i="12"/>
  <c r="V78" i="12" s="1"/>
  <c r="L81" i="12"/>
  <c r="N81" i="12" s="1"/>
  <c r="D81" i="12"/>
  <c r="M80" i="12"/>
  <c r="Q80" i="12"/>
  <c r="T100" i="12"/>
  <c r="T101" i="12"/>
  <c r="U77" i="12"/>
  <c r="V77" i="12" s="1"/>
  <c r="D80" i="12"/>
  <c r="L80" i="12"/>
  <c r="N80" i="12" s="1"/>
  <c r="M79" i="12"/>
  <c r="Q79" i="12"/>
  <c r="T99" i="12"/>
  <c r="U76" i="12"/>
  <c r="V76" i="12" s="1"/>
  <c r="D79" i="12"/>
  <c r="L79" i="12"/>
  <c r="N79" i="12" s="1"/>
  <c r="M78" i="12"/>
  <c r="Q78" i="12"/>
  <c r="T98" i="12"/>
  <c r="U75" i="12"/>
  <c r="V75" i="12" s="1"/>
  <c r="D78" i="12"/>
  <c r="L78" i="12"/>
  <c r="N78" i="12" s="1"/>
  <c r="M77" i="12"/>
  <c r="Q77" i="12"/>
  <c r="T97" i="12"/>
  <c r="U74" i="12"/>
  <c r="V74" i="12" s="1"/>
  <c r="D77" i="12"/>
  <c r="L77" i="12"/>
  <c r="N77" i="12" s="1"/>
  <c r="M76" i="12"/>
  <c r="Q76" i="12"/>
  <c r="T96" i="12"/>
  <c r="U73" i="12"/>
  <c r="V73" i="12" s="1"/>
  <c r="L76" i="12"/>
  <c r="N76" i="12" s="1"/>
  <c r="D76" i="12"/>
  <c r="M75" i="12"/>
  <c r="Q75" i="12"/>
  <c r="T95" i="12"/>
  <c r="U72" i="12"/>
  <c r="V72" i="12" s="1"/>
  <c r="D75" i="12"/>
  <c r="L75" i="12"/>
  <c r="N75" i="12" s="1"/>
  <c r="M74" i="12"/>
  <c r="Q74" i="12"/>
  <c r="T94" i="12"/>
  <c r="U71" i="12"/>
  <c r="V71" i="12" s="1"/>
  <c r="L74" i="12"/>
  <c r="N74" i="12" s="1"/>
  <c r="D74" i="12"/>
  <c r="M73" i="12"/>
  <c r="Q73" i="12"/>
  <c r="T93" i="12"/>
  <c r="U70" i="12"/>
  <c r="V70" i="12" s="1"/>
  <c r="L73" i="12"/>
  <c r="N73" i="12" s="1"/>
  <c r="D73" i="12"/>
  <c r="M72" i="12"/>
  <c r="Q72" i="12"/>
  <c r="T92" i="12"/>
  <c r="U69" i="12"/>
  <c r="V69" i="12" s="1"/>
  <c r="L72" i="12"/>
  <c r="N72" i="12" s="1"/>
  <c r="D72" i="12"/>
  <c r="M71" i="12"/>
  <c r="Q71" i="12"/>
  <c r="T91" i="12"/>
  <c r="U68" i="12"/>
  <c r="V68" i="12" s="1"/>
  <c r="L71" i="12"/>
  <c r="N71" i="12" s="1"/>
  <c r="D71" i="12"/>
  <c r="M70" i="12"/>
  <c r="Q70" i="12"/>
  <c r="T90" i="12"/>
  <c r="U67" i="12"/>
  <c r="V67" i="12" s="1"/>
  <c r="L70" i="12"/>
  <c r="N70" i="12" s="1"/>
  <c r="D70" i="12"/>
  <c r="M69" i="12"/>
  <c r="Q69" i="12"/>
  <c r="T89" i="12"/>
  <c r="U66" i="12"/>
  <c r="V66" i="12" s="1"/>
  <c r="D69" i="12"/>
  <c r="L69" i="12"/>
  <c r="N69" i="12" s="1"/>
  <c r="M68" i="12"/>
  <c r="Q68" i="12"/>
  <c r="T87" i="12"/>
  <c r="T88" i="12"/>
  <c r="U65" i="12"/>
  <c r="V65" i="12" s="1"/>
  <c r="L68" i="12"/>
  <c r="N68" i="12" s="1"/>
  <c r="D68" i="12"/>
  <c r="M67" i="12"/>
  <c r="N67" i="12" s="1"/>
  <c r="Q67" i="12"/>
  <c r="U64" i="12"/>
  <c r="V64" i="12" s="1"/>
  <c r="P67" i="12"/>
  <c r="M66" i="12"/>
  <c r="Q66" i="12"/>
  <c r="T86" i="12"/>
  <c r="U63" i="12"/>
  <c r="V63" i="12" s="1"/>
  <c r="L66" i="12"/>
  <c r="N66" i="12" s="1"/>
  <c r="D66" i="12"/>
  <c r="M65" i="12"/>
  <c r="Q65" i="12"/>
  <c r="T85" i="12"/>
  <c r="U62" i="12"/>
  <c r="V62" i="12" s="1"/>
  <c r="L65" i="12"/>
  <c r="N65" i="12" s="1"/>
  <c r="D65" i="12"/>
  <c r="M64" i="12"/>
  <c r="Q64" i="12"/>
  <c r="T84" i="12"/>
  <c r="U61" i="12"/>
  <c r="V61" i="12" s="1"/>
  <c r="D64" i="12"/>
  <c r="L64" i="12"/>
  <c r="N64" i="12" s="1"/>
  <c r="M63" i="12"/>
  <c r="Q63" i="12"/>
  <c r="T83" i="12"/>
  <c r="U60" i="12"/>
  <c r="V60" i="12" s="1"/>
  <c r="L63" i="12"/>
  <c r="N63" i="12" s="1"/>
  <c r="D63" i="12"/>
  <c r="M62" i="12"/>
  <c r="Q62" i="12"/>
  <c r="T81" i="12"/>
  <c r="T82" i="12"/>
  <c r="U59" i="12"/>
  <c r="V59" i="12" s="1"/>
  <c r="L62" i="12"/>
  <c r="N62" i="12" s="1"/>
  <c r="D62" i="12"/>
  <c r="M61" i="12"/>
  <c r="Q61" i="12"/>
  <c r="T80" i="12"/>
  <c r="U58" i="12"/>
  <c r="V58" i="12" s="1"/>
  <c r="L61" i="12"/>
  <c r="N61" i="12" s="1"/>
  <c r="D61" i="12"/>
  <c r="M60" i="12"/>
  <c r="Q60" i="12"/>
  <c r="T79" i="12"/>
  <c r="U57" i="12"/>
  <c r="V57" i="12" s="1"/>
  <c r="D60" i="12"/>
  <c r="L60" i="12"/>
  <c r="N60" i="12" s="1"/>
  <c r="M59" i="12"/>
  <c r="Q59" i="12"/>
  <c r="T78" i="12"/>
  <c r="U56" i="12"/>
  <c r="V56" i="12" s="1"/>
  <c r="D59" i="12"/>
  <c r="L59" i="12"/>
  <c r="N59" i="12" s="1"/>
  <c r="M58" i="12"/>
  <c r="Q58" i="12"/>
  <c r="T77" i="12"/>
  <c r="U55" i="12"/>
  <c r="V55" i="12" s="1"/>
  <c r="D58" i="12"/>
  <c r="L58" i="12"/>
  <c r="N58" i="12" s="1"/>
  <c r="M57" i="12"/>
  <c r="Q57" i="12"/>
  <c r="T76" i="12"/>
  <c r="U54" i="12"/>
  <c r="V54" i="12" s="1"/>
  <c r="D57" i="12"/>
  <c r="L57" i="12"/>
  <c r="N57" i="12" s="1"/>
  <c r="M56" i="12"/>
  <c r="Q56" i="12"/>
  <c r="T75" i="12"/>
  <c r="U53" i="12"/>
  <c r="V53" i="12" s="1"/>
  <c r="L56" i="12"/>
  <c r="N56" i="12" s="1"/>
  <c r="D56" i="12"/>
  <c r="M55" i="12"/>
  <c r="Q55" i="12"/>
  <c r="T74" i="12"/>
  <c r="U52" i="12"/>
  <c r="V52" i="12" s="1"/>
  <c r="D55" i="12"/>
  <c r="L55" i="12"/>
  <c r="N55" i="12" s="1"/>
  <c r="M54" i="12"/>
  <c r="Q54" i="12"/>
  <c r="T73" i="12"/>
  <c r="U51" i="12"/>
  <c r="V51" i="12" s="1"/>
  <c r="L54" i="12"/>
  <c r="N54" i="12" s="1"/>
  <c r="D54" i="12"/>
  <c r="M53" i="12"/>
  <c r="Q53" i="12"/>
  <c r="T72" i="12"/>
  <c r="U50" i="12"/>
  <c r="V50" i="12" s="1"/>
  <c r="D53" i="12"/>
  <c r="L53" i="12"/>
  <c r="N53" i="12" s="1"/>
  <c r="M52" i="12"/>
  <c r="Q52" i="12"/>
  <c r="T71" i="12"/>
  <c r="U49" i="12"/>
  <c r="V49" i="12" s="1"/>
  <c r="L52" i="12"/>
  <c r="N52" i="12" s="1"/>
  <c r="D52" i="12"/>
  <c r="M51" i="12"/>
  <c r="Q51" i="12"/>
  <c r="T70" i="12"/>
  <c r="U48" i="12"/>
  <c r="V48" i="12" s="1"/>
  <c r="D51" i="12"/>
  <c r="L51" i="12"/>
  <c r="N51" i="12" s="1"/>
  <c r="M50" i="12"/>
  <c r="Q50" i="12"/>
  <c r="T69" i="12"/>
  <c r="U47" i="12"/>
  <c r="V47" i="12" s="1"/>
  <c r="L50" i="12"/>
  <c r="N50" i="12" s="1"/>
  <c r="D50" i="12"/>
  <c r="M49" i="12"/>
  <c r="Q49" i="12"/>
  <c r="T68" i="12"/>
  <c r="U46" i="12"/>
  <c r="V46" i="12" s="1"/>
  <c r="L49" i="12"/>
  <c r="N49" i="12" s="1"/>
  <c r="D49" i="12"/>
  <c r="M48" i="12"/>
  <c r="Q48" i="12"/>
  <c r="T67" i="12"/>
  <c r="U45" i="12"/>
  <c r="V45" i="12" s="1"/>
  <c r="L48" i="12"/>
  <c r="N48" i="12" s="1"/>
  <c r="D48" i="12"/>
  <c r="M47" i="12"/>
  <c r="Q47" i="12"/>
  <c r="T66" i="12"/>
  <c r="U44" i="12"/>
  <c r="V44" i="12" s="1"/>
  <c r="L47" i="12"/>
  <c r="N47" i="12" s="1"/>
  <c r="D47" i="12"/>
  <c r="Q46" i="12"/>
  <c r="P46" i="12"/>
  <c r="S65" i="12"/>
  <c r="M45" i="12"/>
  <c r="Q45" i="12"/>
  <c r="T65" i="12"/>
  <c r="U43" i="12"/>
  <c r="V43" i="12" s="1"/>
  <c r="L45" i="12"/>
  <c r="N45" i="12" s="1"/>
  <c r="D45" i="12"/>
  <c r="M44" i="12"/>
  <c r="Q44" i="12"/>
  <c r="T64" i="12"/>
  <c r="U42" i="12"/>
  <c r="V42" i="12" s="1"/>
  <c r="L44" i="12"/>
  <c r="N44" i="12" s="1"/>
  <c r="D44" i="12"/>
  <c r="M43" i="12"/>
  <c r="Q43" i="12"/>
  <c r="T63" i="12"/>
  <c r="U41" i="12"/>
  <c r="V41" i="12" s="1"/>
  <c r="L43" i="12"/>
  <c r="N43" i="12" s="1"/>
  <c r="D43" i="12"/>
  <c r="M42" i="12"/>
  <c r="Q42" i="12"/>
  <c r="T62" i="12"/>
  <c r="U40" i="12"/>
  <c r="V40" i="12" s="1"/>
  <c r="L42" i="12"/>
  <c r="N42" i="12" s="1"/>
  <c r="D42" i="12"/>
  <c r="M41" i="12"/>
  <c r="Q41" i="12"/>
  <c r="T61" i="12"/>
  <c r="U39" i="12"/>
  <c r="V39" i="12" s="1"/>
  <c r="L41" i="12"/>
  <c r="N41" i="12" s="1"/>
  <c r="D41" i="12"/>
  <c r="M40" i="12"/>
  <c r="Q40" i="12"/>
  <c r="T60" i="12"/>
  <c r="U38" i="12"/>
  <c r="V38" i="12" s="1"/>
  <c r="L40" i="12"/>
  <c r="N40" i="12" s="1"/>
  <c r="D40" i="12"/>
  <c r="M39" i="12"/>
  <c r="Q39" i="12"/>
  <c r="T59" i="12"/>
  <c r="U37" i="12"/>
  <c r="V37" i="12" s="1"/>
  <c r="L39" i="12"/>
  <c r="N39" i="12" s="1"/>
  <c r="D39" i="12"/>
  <c r="M38" i="12"/>
  <c r="Q38" i="12"/>
  <c r="T58" i="12"/>
  <c r="U36" i="12"/>
  <c r="V36" i="12" s="1"/>
  <c r="L38" i="12"/>
  <c r="N38" i="12" s="1"/>
  <c r="D38" i="12"/>
  <c r="M37" i="12"/>
  <c r="Q37" i="12"/>
  <c r="T57" i="12"/>
  <c r="U35" i="12"/>
  <c r="V35" i="12" s="1"/>
  <c r="L37" i="12"/>
  <c r="N37" i="12" s="1"/>
  <c r="D37" i="12"/>
  <c r="M36" i="12"/>
  <c r="Q36" i="12"/>
  <c r="T56" i="12"/>
  <c r="U34" i="12"/>
  <c r="V34" i="12" s="1"/>
  <c r="L36" i="12"/>
  <c r="N36" i="12" s="1"/>
  <c r="D36" i="12"/>
  <c r="M35" i="12"/>
  <c r="Q35" i="12"/>
  <c r="T55" i="12"/>
  <c r="U33" i="12"/>
  <c r="V33" i="12" s="1"/>
  <c r="D35" i="12"/>
  <c r="L35" i="12"/>
  <c r="N35" i="12" s="1"/>
  <c r="M34" i="12"/>
  <c r="Q34" i="12"/>
  <c r="T54" i="12"/>
  <c r="U32" i="12"/>
  <c r="V32" i="12" s="1"/>
  <c r="L34" i="12"/>
  <c r="N34" i="12" s="1"/>
  <c r="D34" i="12"/>
  <c r="M33" i="12"/>
  <c r="Q33" i="12"/>
  <c r="T53" i="12"/>
  <c r="U31" i="12"/>
  <c r="V31" i="12" s="1"/>
  <c r="L33" i="12"/>
  <c r="N33" i="12" s="1"/>
  <c r="D33" i="12"/>
  <c r="M32" i="12"/>
  <c r="Q32" i="12"/>
  <c r="T52" i="12"/>
  <c r="U30" i="12"/>
  <c r="V30" i="12" s="1"/>
  <c r="L32" i="12"/>
  <c r="N32" i="12" s="1"/>
  <c r="D32" i="12"/>
  <c r="M31" i="12"/>
  <c r="Q31" i="12"/>
  <c r="T51" i="12"/>
  <c r="U29" i="12"/>
  <c r="V29" i="12" s="1"/>
  <c r="L31" i="12"/>
  <c r="N31" i="12" s="1"/>
  <c r="D31" i="12"/>
  <c r="M30" i="12"/>
  <c r="N30" i="12" s="1"/>
  <c r="Q30" i="12"/>
  <c r="T50" i="12"/>
  <c r="U28" i="12"/>
  <c r="V28" i="12" s="1"/>
  <c r="P30" i="12"/>
  <c r="S49" i="12"/>
  <c r="M29" i="12"/>
  <c r="Q29" i="12"/>
  <c r="T49" i="12"/>
  <c r="U27" i="12"/>
  <c r="V27" i="12" s="1"/>
  <c r="L29" i="12"/>
  <c r="N29" i="12" s="1"/>
  <c r="D29" i="12"/>
  <c r="M28" i="12"/>
  <c r="Q28" i="12"/>
  <c r="T48" i="12"/>
  <c r="U26" i="12"/>
  <c r="V26" i="12" s="1"/>
  <c r="L28" i="12"/>
  <c r="N28" i="12" s="1"/>
  <c r="D28" i="12"/>
  <c r="M27" i="12"/>
  <c r="Q27" i="12"/>
  <c r="T47" i="12"/>
  <c r="U25" i="12"/>
  <c r="V25" i="12" s="1"/>
  <c r="L27" i="12"/>
  <c r="N27" i="12" s="1"/>
  <c r="D27" i="12"/>
  <c r="M26" i="12"/>
  <c r="Q26" i="12"/>
  <c r="T45" i="12"/>
  <c r="T46" i="12"/>
  <c r="U24" i="12"/>
  <c r="V24" i="12" s="1"/>
  <c r="L26" i="12"/>
  <c r="N26" i="12" s="1"/>
  <c r="D26" i="12"/>
  <c r="M25" i="12"/>
  <c r="Q25" i="12"/>
  <c r="T44" i="12"/>
  <c r="U23" i="12"/>
  <c r="V23" i="12" s="1"/>
  <c r="D25" i="12"/>
  <c r="L25" i="12"/>
  <c r="N25" i="12" s="1"/>
  <c r="M24" i="12"/>
  <c r="Q24" i="12"/>
  <c r="T43" i="12"/>
  <c r="U22" i="12"/>
  <c r="V22" i="12" s="1"/>
  <c r="D24" i="12"/>
  <c r="L24" i="12"/>
  <c r="N24" i="12" s="1"/>
  <c r="M23" i="12"/>
  <c r="Q23" i="12"/>
  <c r="T42" i="12"/>
  <c r="U21" i="12"/>
  <c r="V21" i="12" s="1"/>
  <c r="D23" i="12"/>
  <c r="L23" i="12"/>
  <c r="N23" i="12" s="1"/>
  <c r="M22" i="12"/>
  <c r="Q22" i="12"/>
  <c r="T41" i="12"/>
  <c r="U20" i="12"/>
  <c r="V20" i="12" s="1"/>
  <c r="L22" i="12"/>
  <c r="N22" i="12" s="1"/>
  <c r="D22" i="12"/>
  <c r="M21" i="12"/>
  <c r="Q21" i="12"/>
  <c r="T40" i="12"/>
  <c r="U19" i="12"/>
  <c r="V19" i="12" s="1"/>
  <c r="L21" i="12"/>
  <c r="N21" i="12" s="1"/>
  <c r="D21" i="12"/>
  <c r="M20" i="12"/>
  <c r="Q20" i="12"/>
  <c r="T39" i="12"/>
  <c r="U18" i="12"/>
  <c r="V18" i="12" s="1"/>
  <c r="L20" i="12"/>
  <c r="N20" i="12" s="1"/>
  <c r="D20" i="12"/>
  <c r="M19" i="12"/>
  <c r="Q19" i="12"/>
  <c r="T38" i="12"/>
  <c r="U17" i="12"/>
  <c r="V17" i="12" s="1"/>
  <c r="L19" i="12"/>
  <c r="N19" i="12" s="1"/>
  <c r="D19" i="12"/>
  <c r="M18" i="12"/>
  <c r="Q18" i="12"/>
  <c r="T37" i="12"/>
  <c r="U16" i="12"/>
  <c r="V16" i="12" s="1"/>
  <c r="L18" i="12"/>
  <c r="N18" i="12" s="1"/>
  <c r="D18" i="12"/>
  <c r="M17" i="12"/>
  <c r="Q17" i="12"/>
  <c r="T36" i="12"/>
  <c r="U15" i="12"/>
  <c r="V15" i="12" s="1"/>
  <c r="L17" i="12"/>
  <c r="N17" i="12" s="1"/>
  <c r="D17" i="12"/>
  <c r="M16" i="12"/>
  <c r="Q16" i="12"/>
  <c r="T35" i="12"/>
  <c r="U14" i="12"/>
  <c r="V14" i="12" s="1"/>
  <c r="D16" i="12"/>
  <c r="L16" i="12"/>
  <c r="N16" i="12" s="1"/>
  <c r="M15" i="12"/>
  <c r="Q15" i="12"/>
  <c r="U13" i="12"/>
  <c r="V13" i="12" s="1"/>
  <c r="T34" i="12"/>
  <c r="L15" i="12"/>
  <c r="N15" i="12" s="1"/>
  <c r="D15" i="12"/>
  <c r="S31" i="12" s="1"/>
  <c r="M14" i="12"/>
  <c r="Q14" i="12"/>
  <c r="U12" i="12"/>
  <c r="V12" i="12" s="1"/>
  <c r="T33" i="12"/>
  <c r="D14" i="12"/>
  <c r="L14" i="12"/>
  <c r="N14" i="12" s="1"/>
  <c r="T32" i="12"/>
  <c r="U11" i="12"/>
  <c r="V11" i="12" s="1"/>
  <c r="M13" i="12"/>
  <c r="Q13" i="12"/>
  <c r="D13" i="12"/>
  <c r="L13" i="12"/>
  <c r="N13" i="12" s="1"/>
  <c r="Q12" i="12"/>
  <c r="P12" i="12"/>
  <c r="M11" i="12"/>
  <c r="Q11" i="12"/>
  <c r="T31" i="12"/>
  <c r="U10" i="12"/>
  <c r="V10" i="12" s="1"/>
  <c r="D11" i="12"/>
  <c r="L11" i="12"/>
  <c r="N11" i="12" s="1"/>
  <c r="M10" i="12"/>
  <c r="Q10" i="12"/>
  <c r="T30" i="12"/>
  <c r="U9" i="12"/>
  <c r="V9" i="12" s="1"/>
  <c r="D10" i="12"/>
  <c r="L10" i="12"/>
  <c r="N10" i="12" s="1"/>
  <c r="M9" i="12"/>
  <c r="Q9" i="12"/>
  <c r="T29" i="12"/>
  <c r="U8" i="12"/>
  <c r="V8" i="12" s="1"/>
  <c r="L9" i="12"/>
  <c r="N9" i="12" s="1"/>
  <c r="D9" i="12"/>
  <c r="M8" i="12"/>
  <c r="Q8" i="12"/>
  <c r="T28" i="12"/>
  <c r="U7" i="12"/>
  <c r="V7" i="12" s="1"/>
  <c r="L8" i="12"/>
  <c r="N8" i="12" s="1"/>
  <c r="D8" i="12"/>
  <c r="M7" i="12"/>
  <c r="Q7" i="12"/>
  <c r="T27" i="12"/>
  <c r="U6" i="12"/>
  <c r="V6" i="12" s="1"/>
  <c r="D7" i="12"/>
  <c r="L7" i="12"/>
  <c r="N7" i="12" s="1"/>
  <c r="M6" i="12"/>
  <c r="Q6" i="12"/>
  <c r="T26" i="12"/>
  <c r="U5" i="12"/>
  <c r="V5" i="12" s="1"/>
  <c r="L6" i="12"/>
  <c r="N6" i="12" s="1"/>
  <c r="D6" i="12"/>
  <c r="M5" i="12"/>
  <c r="Q5" i="12"/>
  <c r="T25" i="12"/>
  <c r="U4" i="12"/>
  <c r="V4" i="12" s="1"/>
  <c r="D5" i="12"/>
  <c r="L5" i="12"/>
  <c r="N5" i="12" s="1"/>
  <c r="M4" i="12"/>
  <c r="Q4" i="12"/>
  <c r="T24" i="12"/>
  <c r="U3" i="12"/>
  <c r="V3" i="12" s="1"/>
  <c r="D4" i="12"/>
  <c r="L4" i="12"/>
  <c r="N4" i="12" s="1"/>
  <c r="I3" i="12"/>
  <c r="I4" i="12" s="1"/>
  <c r="M3" i="12"/>
  <c r="Q3" i="12"/>
  <c r="T23" i="12"/>
  <c r="U2" i="12"/>
  <c r="D3" i="12"/>
  <c r="L3" i="12"/>
  <c r="P177" i="12" l="1"/>
  <c r="P176" i="12"/>
  <c r="P175" i="12"/>
  <c r="P174" i="12"/>
  <c r="P173" i="12"/>
  <c r="P172" i="12"/>
  <c r="P171" i="12"/>
  <c r="P170" i="12"/>
  <c r="P169" i="12"/>
  <c r="P168" i="12"/>
  <c r="P167" i="12"/>
  <c r="P166" i="12"/>
  <c r="P165" i="12"/>
  <c r="P164" i="12"/>
  <c r="P163" i="12"/>
  <c r="P162" i="12"/>
  <c r="P161" i="12"/>
  <c r="P160" i="12"/>
  <c r="P159" i="12"/>
  <c r="P158" i="12"/>
  <c r="S177" i="12"/>
  <c r="P156" i="12"/>
  <c r="S175" i="12"/>
  <c r="S174" i="12"/>
  <c r="P155" i="12"/>
  <c r="S173" i="12"/>
  <c r="P154" i="12"/>
  <c r="S172" i="12"/>
  <c r="P153" i="12"/>
  <c r="P152" i="12"/>
  <c r="S171" i="12"/>
  <c r="P151" i="12"/>
  <c r="S170" i="12"/>
  <c r="S169" i="12"/>
  <c r="P150" i="12"/>
  <c r="S168" i="12"/>
  <c r="P149" i="12"/>
  <c r="P148" i="12"/>
  <c r="S167" i="12"/>
  <c r="P147" i="12"/>
  <c r="S166" i="12"/>
  <c r="P146" i="12"/>
  <c r="S165" i="12"/>
  <c r="P145" i="12"/>
  <c r="S164" i="12"/>
  <c r="S163" i="12"/>
  <c r="P144" i="12"/>
  <c r="P143" i="12"/>
  <c r="S162" i="12"/>
  <c r="P142" i="12"/>
  <c r="S161" i="12"/>
  <c r="S160" i="12"/>
  <c r="P141" i="12"/>
  <c r="P140" i="12"/>
  <c r="S159" i="12"/>
  <c r="P139" i="12"/>
  <c r="S158" i="12"/>
  <c r="P138" i="12"/>
  <c r="S157" i="12"/>
  <c r="P137" i="12"/>
  <c r="S156" i="12"/>
  <c r="S155" i="12"/>
  <c r="P136" i="12"/>
  <c r="P135" i="12"/>
  <c r="S154" i="12"/>
  <c r="P134" i="12"/>
  <c r="S153" i="12"/>
  <c r="P133" i="12"/>
  <c r="S152" i="12"/>
  <c r="P132" i="12"/>
  <c r="S151" i="12"/>
  <c r="P131" i="12"/>
  <c r="S150" i="12"/>
  <c r="S149" i="12"/>
  <c r="P130" i="12"/>
  <c r="P129" i="12"/>
  <c r="S148" i="12"/>
  <c r="S147" i="12"/>
  <c r="P128" i="12"/>
  <c r="S146" i="12"/>
  <c r="P127" i="12"/>
  <c r="P126" i="12"/>
  <c r="S145" i="12"/>
  <c r="P125" i="12"/>
  <c r="S144" i="12"/>
  <c r="P124" i="12"/>
  <c r="S143" i="12"/>
  <c r="P123" i="12"/>
  <c r="S142" i="12"/>
  <c r="P121" i="12"/>
  <c r="S140" i="12"/>
  <c r="P120" i="12"/>
  <c r="S139" i="12"/>
  <c r="P119" i="12"/>
  <c r="S138" i="12"/>
  <c r="P118" i="12"/>
  <c r="S137" i="12"/>
  <c r="P117" i="12"/>
  <c r="S136" i="12"/>
  <c r="P116" i="12"/>
  <c r="S135" i="12"/>
  <c r="P115" i="12"/>
  <c r="S134" i="12"/>
  <c r="P114" i="12"/>
  <c r="S133" i="12"/>
  <c r="P113" i="12"/>
  <c r="S132" i="12"/>
  <c r="P112" i="12"/>
  <c r="S131" i="12"/>
  <c r="P110" i="12"/>
  <c r="S129" i="12"/>
  <c r="P109" i="12"/>
  <c r="S128" i="12"/>
  <c r="P108" i="12"/>
  <c r="S127" i="12"/>
  <c r="P107" i="12"/>
  <c r="S126" i="12"/>
  <c r="P106" i="12"/>
  <c r="S125" i="12"/>
  <c r="P105" i="12"/>
  <c r="S124" i="12"/>
  <c r="P104" i="12"/>
  <c r="S123" i="12"/>
  <c r="P103" i="12"/>
  <c r="S122" i="12"/>
  <c r="P102" i="12"/>
  <c r="S121" i="12"/>
  <c r="P100" i="12"/>
  <c r="S119" i="12"/>
  <c r="P99" i="12"/>
  <c r="S118" i="12"/>
  <c r="P98" i="12"/>
  <c r="S117" i="12"/>
  <c r="S116" i="12"/>
  <c r="P97" i="12"/>
  <c r="P96" i="12"/>
  <c r="S115" i="12"/>
  <c r="P95" i="12"/>
  <c r="S114" i="12"/>
  <c r="S113" i="12"/>
  <c r="P94" i="12"/>
  <c r="P93" i="12"/>
  <c r="S112" i="12"/>
  <c r="P92" i="12"/>
  <c r="S111" i="12"/>
  <c r="P91" i="12"/>
  <c r="S110" i="12"/>
  <c r="S109" i="12"/>
  <c r="P90" i="12"/>
  <c r="S108" i="12"/>
  <c r="P89" i="12"/>
  <c r="P88" i="12"/>
  <c r="S107" i="12"/>
  <c r="P87" i="12"/>
  <c r="S106" i="12"/>
  <c r="P86" i="12"/>
  <c r="S105" i="12"/>
  <c r="P85" i="12"/>
  <c r="S104" i="12"/>
  <c r="P84" i="12"/>
  <c r="S103" i="12"/>
  <c r="P83" i="12"/>
  <c r="S102" i="12"/>
  <c r="P81" i="12"/>
  <c r="S100" i="12"/>
  <c r="P80" i="12"/>
  <c r="S99" i="12"/>
  <c r="P79" i="12"/>
  <c r="S98" i="12"/>
  <c r="P78" i="12"/>
  <c r="S97" i="12"/>
  <c r="P77" i="12"/>
  <c r="S96" i="12"/>
  <c r="P76" i="12"/>
  <c r="S95" i="12"/>
  <c r="P75" i="12"/>
  <c r="S94" i="12"/>
  <c r="P74" i="12"/>
  <c r="S93" i="12"/>
  <c r="P73" i="12"/>
  <c r="S92" i="12"/>
  <c r="P72" i="12"/>
  <c r="S91" i="12"/>
  <c r="P71" i="12"/>
  <c r="S90" i="12"/>
  <c r="P70" i="12"/>
  <c r="S89" i="12"/>
  <c r="P69" i="12"/>
  <c r="S88" i="12"/>
  <c r="P68" i="12"/>
  <c r="S87" i="12"/>
  <c r="S86" i="12"/>
  <c r="P66" i="12"/>
  <c r="S85" i="12"/>
  <c r="P65" i="12"/>
  <c r="S84" i="12"/>
  <c r="P64" i="12"/>
  <c r="S83" i="12"/>
  <c r="P63" i="12"/>
  <c r="S82" i="12"/>
  <c r="P62" i="12"/>
  <c r="S81" i="12"/>
  <c r="P61" i="12"/>
  <c r="S80" i="12"/>
  <c r="P60" i="12"/>
  <c r="S79" i="12"/>
  <c r="P59" i="12"/>
  <c r="S78" i="12"/>
  <c r="P58" i="12"/>
  <c r="S77" i="12"/>
  <c r="P57" i="12"/>
  <c r="S76" i="12"/>
  <c r="P56" i="12"/>
  <c r="S75" i="12"/>
  <c r="P55" i="12"/>
  <c r="S74" i="12"/>
  <c r="P54" i="12"/>
  <c r="S73" i="12"/>
  <c r="P53" i="12"/>
  <c r="S72" i="12"/>
  <c r="P52" i="12"/>
  <c r="S71" i="12"/>
  <c r="P51" i="12"/>
  <c r="S70" i="12"/>
  <c r="P50" i="12"/>
  <c r="S69" i="12"/>
  <c r="P49" i="12"/>
  <c r="S68" i="12"/>
  <c r="P48" i="12"/>
  <c r="S67" i="12"/>
  <c r="P47" i="12"/>
  <c r="S66" i="12"/>
  <c r="P45" i="12"/>
  <c r="S64" i="12"/>
  <c r="P44" i="12"/>
  <c r="S63" i="12"/>
  <c r="P43" i="12"/>
  <c r="S62" i="12"/>
  <c r="P42" i="12"/>
  <c r="S61" i="12"/>
  <c r="P41" i="12"/>
  <c r="S60" i="12"/>
  <c r="P40" i="12"/>
  <c r="S59" i="12"/>
  <c r="P39" i="12"/>
  <c r="S58" i="12"/>
  <c r="P38" i="12"/>
  <c r="S57" i="12"/>
  <c r="P37" i="12"/>
  <c r="S56" i="12"/>
  <c r="P36" i="12"/>
  <c r="S55" i="12"/>
  <c r="P35" i="12"/>
  <c r="S54" i="12"/>
  <c r="P34" i="12"/>
  <c r="S53" i="12"/>
  <c r="P33" i="12"/>
  <c r="S52" i="12"/>
  <c r="P32" i="12"/>
  <c r="S51" i="12"/>
  <c r="P31" i="12"/>
  <c r="S50" i="12"/>
  <c r="P29" i="12"/>
  <c r="S48" i="12"/>
  <c r="P28" i="12"/>
  <c r="S47" i="12"/>
  <c r="P27" i="12"/>
  <c r="S46" i="12"/>
  <c r="P26" i="12"/>
  <c r="S45" i="12"/>
  <c r="P25" i="12"/>
  <c r="S44" i="12"/>
  <c r="P24" i="12"/>
  <c r="S43" i="12"/>
  <c r="P23" i="12"/>
  <c r="S42" i="12"/>
  <c r="P22" i="12"/>
  <c r="S41" i="12"/>
  <c r="P21" i="12"/>
  <c r="S40" i="12"/>
  <c r="P20" i="12"/>
  <c r="S39" i="12"/>
  <c r="P19" i="12"/>
  <c r="S38" i="12"/>
  <c r="P18" i="12"/>
  <c r="S37" i="12"/>
  <c r="P17" i="12"/>
  <c r="S36" i="12"/>
  <c r="P16" i="12"/>
  <c r="S35" i="12"/>
  <c r="P15" i="12"/>
  <c r="S34" i="12"/>
  <c r="P14" i="12"/>
  <c r="S33" i="12"/>
  <c r="S32" i="12"/>
  <c r="P13" i="12"/>
  <c r="P11" i="12"/>
  <c r="S30" i="12"/>
  <c r="P10" i="12"/>
  <c r="S29" i="12"/>
  <c r="P9" i="12"/>
  <c r="S28" i="12"/>
  <c r="P8" i="12"/>
  <c r="S27" i="12"/>
  <c r="P7" i="12"/>
  <c r="S26" i="12"/>
  <c r="P6" i="12"/>
  <c r="S25" i="12"/>
  <c r="P5" i="12"/>
  <c r="S24" i="12"/>
  <c r="P4" i="12"/>
  <c r="S23" i="12"/>
  <c r="J3" i="12"/>
  <c r="B70" i="11"/>
  <c r="B71" i="11"/>
  <c r="V2" i="12"/>
  <c r="C19" i="11" s="1"/>
  <c r="C12" i="11"/>
  <c r="C15" i="11"/>
  <c r="C16" i="11"/>
  <c r="C31" i="11"/>
  <c r="C32" i="11"/>
  <c r="C34" i="11" s="1"/>
  <c r="C33" i="11"/>
  <c r="C42" i="11"/>
  <c r="C40" i="11"/>
  <c r="C39" i="11"/>
  <c r="C38" i="11"/>
  <c r="C27" i="11"/>
  <c r="C30" i="11"/>
  <c r="C36" i="11"/>
  <c r="C26" i="11"/>
  <c r="C28" i="11"/>
  <c r="C35" i="11"/>
  <c r="C37" i="11"/>
  <c r="C29" i="11"/>
  <c r="C41" i="11"/>
  <c r="E3" i="12"/>
  <c r="E4" i="12" s="1"/>
  <c r="P3" i="12"/>
  <c r="B19" i="11" s="1"/>
  <c r="B26" i="11"/>
  <c r="B28" i="11"/>
  <c r="B30" i="11"/>
  <c r="B36" i="11"/>
  <c r="B42" i="11"/>
  <c r="S22" i="12"/>
  <c r="B41" i="11"/>
  <c r="B29" i="11"/>
  <c r="B32" i="11"/>
  <c r="B35" i="11"/>
  <c r="B37" i="11"/>
  <c r="B31" i="11"/>
  <c r="B38" i="11"/>
  <c r="B40" i="11"/>
  <c r="B39" i="11"/>
  <c r="B12" i="11"/>
  <c r="B15" i="11"/>
  <c r="B16" i="11"/>
  <c r="B27" i="11"/>
  <c r="B33" i="11"/>
  <c r="N3" i="12"/>
  <c r="B63" i="11"/>
  <c r="B66" i="11"/>
  <c r="B64" i="11"/>
  <c r="B67" i="11"/>
  <c r="B65" i="11"/>
  <c r="N132" i="12"/>
  <c r="I5" i="12"/>
  <c r="K4" i="12"/>
  <c r="C17" i="11" l="1"/>
  <c r="C18" i="11"/>
  <c r="F3" i="12"/>
  <c r="B17" i="11"/>
  <c r="B18" i="11"/>
  <c r="O3" i="12"/>
  <c r="O4" i="12" s="1"/>
  <c r="O5" i="12" s="1"/>
  <c r="O6" i="12" s="1"/>
  <c r="O7" i="12" s="1"/>
  <c r="O8" i="12" s="1"/>
  <c r="O9" i="12" s="1"/>
  <c r="O10" i="12" s="1"/>
  <c r="O11" i="12" s="1"/>
  <c r="O12" i="12" s="1"/>
  <c r="O13" i="12" s="1"/>
  <c r="O14" i="12" s="1"/>
  <c r="O15" i="12" s="1"/>
  <c r="O16" i="12" s="1"/>
  <c r="O17" i="12" s="1"/>
  <c r="O18" i="12" s="1"/>
  <c r="O19" i="12" s="1"/>
  <c r="O20" i="12" s="1"/>
  <c r="O21" i="12" s="1"/>
  <c r="O22" i="12" s="1"/>
  <c r="O23" i="12" s="1"/>
  <c r="O24" i="12" s="1"/>
  <c r="O25" i="12" s="1"/>
  <c r="O26" i="12" s="1"/>
  <c r="O27" i="12" s="1"/>
  <c r="O28" i="12" s="1"/>
  <c r="O29" i="12" s="1"/>
  <c r="O30" i="12" s="1"/>
  <c r="O31" i="12" s="1"/>
  <c r="O32" i="12" s="1"/>
  <c r="O33" i="12" s="1"/>
  <c r="O34" i="12" s="1"/>
  <c r="O35" i="12" s="1"/>
  <c r="O36" i="12" s="1"/>
  <c r="O37" i="12" s="1"/>
  <c r="O38" i="12" s="1"/>
  <c r="O39" i="12" s="1"/>
  <c r="O40" i="12" s="1"/>
  <c r="O41" i="12" s="1"/>
  <c r="O42" i="12" s="1"/>
  <c r="O43" i="12" s="1"/>
  <c r="O44" i="12" s="1"/>
  <c r="O45" i="12" s="1"/>
  <c r="O46" i="12" s="1"/>
  <c r="O47" i="12" s="1"/>
  <c r="O48" i="12" s="1"/>
  <c r="O49" i="12" s="1"/>
  <c r="O50" i="12" s="1"/>
  <c r="O51" i="12" s="1"/>
  <c r="O52" i="12" s="1"/>
  <c r="O53" i="12" s="1"/>
  <c r="O54" i="12" s="1"/>
  <c r="O55" i="12" s="1"/>
  <c r="O56" i="12" s="1"/>
  <c r="O57" i="12" s="1"/>
  <c r="O58" i="12" s="1"/>
  <c r="O59" i="12" s="1"/>
  <c r="O60" i="12" s="1"/>
  <c r="O61" i="12" s="1"/>
  <c r="O62" i="12" s="1"/>
  <c r="O63" i="12" s="1"/>
  <c r="O64" i="12" s="1"/>
  <c r="O65" i="12" s="1"/>
  <c r="O66" i="12" s="1"/>
  <c r="O67" i="12" s="1"/>
  <c r="O68" i="12" s="1"/>
  <c r="O69" i="12" s="1"/>
  <c r="O70" i="12" s="1"/>
  <c r="O71" i="12" s="1"/>
  <c r="O72" i="12" s="1"/>
  <c r="O73" i="12" s="1"/>
  <c r="O74" i="12" s="1"/>
  <c r="O75" i="12" s="1"/>
  <c r="O76" i="12" s="1"/>
  <c r="O77" i="12" s="1"/>
  <c r="O78" i="12" s="1"/>
  <c r="O79" i="12" s="1"/>
  <c r="O80" i="12" s="1"/>
  <c r="O81" i="12" s="1"/>
  <c r="O82" i="12" s="1"/>
  <c r="O83" i="12" s="1"/>
  <c r="O84" i="12" s="1"/>
  <c r="O85" i="12" s="1"/>
  <c r="O86" i="12" s="1"/>
  <c r="O87" i="12" s="1"/>
  <c r="O88" i="12" s="1"/>
  <c r="O89" i="12" s="1"/>
  <c r="O90" i="12" s="1"/>
  <c r="O91" i="12" s="1"/>
  <c r="O92" i="12" s="1"/>
  <c r="O93" i="12" s="1"/>
  <c r="O94" i="12" s="1"/>
  <c r="O95" i="12" s="1"/>
  <c r="O96" i="12" s="1"/>
  <c r="O97" i="12" s="1"/>
  <c r="O98" i="12" s="1"/>
  <c r="O99" i="12" s="1"/>
  <c r="O100" i="12" s="1"/>
  <c r="O101" i="12" s="1"/>
  <c r="O102" i="12" s="1"/>
  <c r="O103" i="12" s="1"/>
  <c r="O104" i="12" s="1"/>
  <c r="O105" i="12" s="1"/>
  <c r="O106" i="12" s="1"/>
  <c r="O107" i="12" s="1"/>
  <c r="O108" i="12" s="1"/>
  <c r="O109" i="12" s="1"/>
  <c r="O110" i="12" s="1"/>
  <c r="O111" i="12" s="1"/>
  <c r="O112" i="12" s="1"/>
  <c r="O113" i="12" s="1"/>
  <c r="O114" i="12" s="1"/>
  <c r="O115" i="12" s="1"/>
  <c r="O116" i="12" s="1"/>
  <c r="O117" i="12" s="1"/>
  <c r="O118" i="12" s="1"/>
  <c r="O119" i="12" s="1"/>
  <c r="O120" i="12" s="1"/>
  <c r="O121" i="12" s="1"/>
  <c r="O122" i="12" s="1"/>
  <c r="O123" i="12" s="1"/>
  <c r="O124" i="12" s="1"/>
  <c r="O125" i="12" s="1"/>
  <c r="O126" i="12" s="1"/>
  <c r="O127" i="12" s="1"/>
  <c r="O128" i="12" s="1"/>
  <c r="O129" i="12" s="1"/>
  <c r="O130" i="12" s="1"/>
  <c r="O131" i="12" s="1"/>
  <c r="O132" i="12" s="1"/>
  <c r="O133" i="12" s="1"/>
  <c r="O134" i="12" s="1"/>
  <c r="O135" i="12" s="1"/>
  <c r="O136" i="12" s="1"/>
  <c r="O137" i="12" s="1"/>
  <c r="O138" i="12" s="1"/>
  <c r="O139" i="12" s="1"/>
  <c r="O140" i="12" s="1"/>
  <c r="O141" i="12" s="1"/>
  <c r="O142" i="12" s="1"/>
  <c r="O143" i="12" s="1"/>
  <c r="O144" i="12" s="1"/>
  <c r="O145" i="12" s="1"/>
  <c r="O146" i="12" s="1"/>
  <c r="O147" i="12" s="1"/>
  <c r="O148" i="12" s="1"/>
  <c r="O149" i="12" s="1"/>
  <c r="O150" i="12" s="1"/>
  <c r="O151" i="12" s="1"/>
  <c r="O152" i="12" s="1"/>
  <c r="O153" i="12" s="1"/>
  <c r="O154" i="12" s="1"/>
  <c r="O155" i="12" s="1"/>
  <c r="O156" i="12" s="1"/>
  <c r="O157" i="12" s="1"/>
  <c r="O158" i="12" s="1"/>
  <c r="O159" i="12" s="1"/>
  <c r="O160" i="12" s="1"/>
  <c r="O161" i="12" s="1"/>
  <c r="O162" i="12" s="1"/>
  <c r="O163" i="12" s="1"/>
  <c r="O164" i="12" s="1"/>
  <c r="O165" i="12" s="1"/>
  <c r="O166" i="12" s="1"/>
  <c r="O167" i="12" s="1"/>
  <c r="O168" i="12" s="1"/>
  <c r="O169" i="12" s="1"/>
  <c r="O170" i="12" s="1"/>
  <c r="O171" i="12" s="1"/>
  <c r="O172" i="12" s="1"/>
  <c r="O173" i="12" s="1"/>
  <c r="O174" i="12" s="1"/>
  <c r="O175" i="12" s="1"/>
  <c r="O176" i="12" s="1"/>
  <c r="O177" i="12" s="1"/>
  <c r="B73" i="11" s="1"/>
  <c r="B68" i="11"/>
  <c r="B69" i="11"/>
  <c r="I6" i="12"/>
  <c r="B34" i="11"/>
  <c r="J5" i="12"/>
  <c r="J4" i="12"/>
  <c r="K3" i="12"/>
  <c r="E5" i="12"/>
  <c r="I7" i="12" l="1"/>
  <c r="K6" i="12"/>
  <c r="E6" i="12"/>
  <c r="G5" i="12"/>
  <c r="F4" i="12"/>
  <c r="G3" i="12"/>
  <c r="J6" i="12"/>
  <c r="K5" i="12"/>
  <c r="J7" i="12" l="1"/>
  <c r="I8" i="12"/>
  <c r="F6" i="12"/>
  <c r="E7" i="12"/>
  <c r="G6" i="12"/>
  <c r="G4" i="12"/>
  <c r="F5" i="12"/>
  <c r="I9" i="12" l="1"/>
  <c r="K8" i="12"/>
  <c r="E8" i="12"/>
  <c r="F7" i="12"/>
  <c r="J8" i="12"/>
  <c r="K7" i="12"/>
  <c r="J9" i="12" l="1"/>
  <c r="I10" i="12"/>
  <c r="E9" i="12"/>
  <c r="G8" i="12"/>
  <c r="F8" i="12"/>
  <c r="G7" i="12"/>
  <c r="I11" i="12" l="1"/>
  <c r="K10" i="12"/>
  <c r="F9" i="12"/>
  <c r="E10" i="12"/>
  <c r="J10" i="12"/>
  <c r="K9" i="12"/>
  <c r="J11" i="12" l="1"/>
  <c r="I12" i="12"/>
  <c r="E11" i="12"/>
  <c r="G10" i="12"/>
  <c r="F10" i="12"/>
  <c r="G9" i="12"/>
  <c r="I13" i="12" l="1"/>
  <c r="K12" i="12"/>
  <c r="F11" i="12"/>
  <c r="E12" i="12"/>
  <c r="J12" i="12"/>
  <c r="K11" i="12"/>
  <c r="J13" i="12" l="1"/>
  <c r="I14" i="12"/>
  <c r="E13" i="12"/>
  <c r="G12" i="12"/>
  <c r="F12" i="12"/>
  <c r="G11" i="12"/>
  <c r="I15" i="12" l="1"/>
  <c r="K14" i="12"/>
  <c r="F13" i="12"/>
  <c r="E14" i="12"/>
  <c r="J14" i="12"/>
  <c r="K13" i="12"/>
  <c r="J15" i="12" l="1"/>
  <c r="I16" i="12"/>
  <c r="E15" i="12"/>
  <c r="G14" i="12"/>
  <c r="F14" i="12"/>
  <c r="G13" i="12"/>
  <c r="I17" i="12" l="1"/>
  <c r="K16" i="12"/>
  <c r="F15" i="12"/>
  <c r="E16" i="12"/>
  <c r="J16" i="12"/>
  <c r="K15" i="12"/>
  <c r="J17" i="12" l="1"/>
  <c r="I18" i="12"/>
  <c r="E17" i="12"/>
  <c r="G16" i="12"/>
  <c r="F16" i="12"/>
  <c r="G15" i="12"/>
  <c r="I19" i="12" l="1"/>
  <c r="K18" i="12"/>
  <c r="F17" i="12"/>
  <c r="E18" i="12"/>
  <c r="J18" i="12"/>
  <c r="K17" i="12"/>
  <c r="J19" i="12" l="1"/>
  <c r="I20" i="12"/>
  <c r="E19" i="12"/>
  <c r="G18" i="12"/>
  <c r="F18" i="12"/>
  <c r="G17" i="12"/>
  <c r="I21" i="12" l="1"/>
  <c r="K20" i="12"/>
  <c r="F19" i="12"/>
  <c r="E20" i="12"/>
  <c r="J20" i="12"/>
  <c r="K19" i="12"/>
  <c r="J21" i="12" l="1"/>
  <c r="I22" i="12"/>
  <c r="E21" i="12"/>
  <c r="G20" i="12"/>
  <c r="F20" i="12"/>
  <c r="G19" i="12"/>
  <c r="I23" i="12" l="1"/>
  <c r="K22" i="12"/>
  <c r="F21" i="12"/>
  <c r="E22" i="12"/>
  <c r="J22" i="12"/>
  <c r="K21" i="12"/>
  <c r="J23" i="12" l="1"/>
  <c r="I24" i="12"/>
  <c r="E23" i="12"/>
  <c r="G22" i="12"/>
  <c r="F22" i="12"/>
  <c r="G21" i="12"/>
  <c r="I25" i="12" l="1"/>
  <c r="K24" i="12"/>
  <c r="F23" i="12"/>
  <c r="E24" i="12"/>
  <c r="J24" i="12"/>
  <c r="K23" i="12"/>
  <c r="J25" i="12" l="1"/>
  <c r="I26" i="12"/>
  <c r="E25" i="12"/>
  <c r="G24" i="12"/>
  <c r="F24" i="12"/>
  <c r="G23" i="12"/>
  <c r="I27" i="12" l="1"/>
  <c r="K26" i="12"/>
  <c r="F25" i="12"/>
  <c r="E26" i="12"/>
  <c r="J26" i="12"/>
  <c r="K25" i="12"/>
  <c r="J27" i="12" l="1"/>
  <c r="I28" i="12"/>
  <c r="E27" i="12"/>
  <c r="G26" i="12"/>
  <c r="F26" i="12"/>
  <c r="G25" i="12"/>
  <c r="I29" i="12" l="1"/>
  <c r="K28" i="12"/>
  <c r="F27" i="12"/>
  <c r="E28" i="12"/>
  <c r="J28" i="12"/>
  <c r="K27" i="12"/>
  <c r="J29" i="12" l="1"/>
  <c r="I30" i="12"/>
  <c r="E29" i="12"/>
  <c r="G28" i="12"/>
  <c r="F28" i="12"/>
  <c r="G27" i="12"/>
  <c r="I31" i="12" l="1"/>
  <c r="K30" i="12"/>
  <c r="F29" i="12"/>
  <c r="E30" i="12"/>
  <c r="J30" i="12"/>
  <c r="K29" i="12"/>
  <c r="J31" i="12" l="1"/>
  <c r="I32" i="12"/>
  <c r="E31" i="12"/>
  <c r="G30" i="12"/>
  <c r="F30" i="12"/>
  <c r="G29" i="12"/>
  <c r="I33" i="12" l="1"/>
  <c r="K32" i="12"/>
  <c r="F31" i="12"/>
  <c r="E32" i="12"/>
  <c r="J32" i="12"/>
  <c r="K31" i="12"/>
  <c r="J33" i="12" l="1"/>
  <c r="I34" i="12"/>
  <c r="E33" i="12"/>
  <c r="G32" i="12"/>
  <c r="F32" i="12"/>
  <c r="G31" i="12"/>
  <c r="I35" i="12" l="1"/>
  <c r="K34" i="12"/>
  <c r="F33" i="12"/>
  <c r="E34" i="12"/>
  <c r="J34" i="12"/>
  <c r="K33" i="12"/>
  <c r="J35" i="12" l="1"/>
  <c r="I36" i="12"/>
  <c r="K35" i="12"/>
  <c r="E35" i="12"/>
  <c r="G34" i="12"/>
  <c r="F34" i="12"/>
  <c r="G33" i="12"/>
  <c r="I37" i="12" l="1"/>
  <c r="K36" i="12"/>
  <c r="F35" i="12"/>
  <c r="E36" i="12"/>
  <c r="J36" i="12"/>
  <c r="I38" i="12" l="1"/>
  <c r="E37" i="12"/>
  <c r="G36" i="12"/>
  <c r="J37" i="12"/>
  <c r="F36" i="12"/>
  <c r="G35" i="12"/>
  <c r="I39" i="12" l="1"/>
  <c r="K38" i="12"/>
  <c r="F37" i="12"/>
  <c r="E38" i="12"/>
  <c r="J38" i="12"/>
  <c r="K37" i="12"/>
  <c r="J39" i="12" l="1"/>
  <c r="I40" i="12"/>
  <c r="E39" i="12"/>
  <c r="G38" i="12"/>
  <c r="F38" i="12"/>
  <c r="G37" i="12"/>
  <c r="I41" i="12" l="1"/>
  <c r="K40" i="12"/>
  <c r="F39" i="12"/>
  <c r="E40" i="12"/>
  <c r="J40" i="12"/>
  <c r="K39" i="12"/>
  <c r="J41" i="12" l="1"/>
  <c r="I42" i="12"/>
  <c r="E41" i="12"/>
  <c r="G40" i="12"/>
  <c r="F40" i="12"/>
  <c r="G39" i="12"/>
  <c r="I43" i="12" l="1"/>
  <c r="K42" i="12"/>
  <c r="F41" i="12"/>
  <c r="E42" i="12"/>
  <c r="J42" i="12"/>
  <c r="K41" i="12"/>
  <c r="J43" i="12" l="1"/>
  <c r="I44" i="12"/>
  <c r="E43" i="12"/>
  <c r="G42" i="12"/>
  <c r="F42" i="12"/>
  <c r="G41" i="12"/>
  <c r="I45" i="12" l="1"/>
  <c r="K44" i="12"/>
  <c r="F43" i="12"/>
  <c r="E44" i="12"/>
  <c r="G43" i="12"/>
  <c r="J44" i="12"/>
  <c r="K43" i="12"/>
  <c r="J45" i="12" l="1"/>
  <c r="I46" i="12"/>
  <c r="K45" i="12"/>
  <c r="E45" i="12"/>
  <c r="F44" i="12"/>
  <c r="I47" i="12" l="1"/>
  <c r="G45" i="12"/>
  <c r="E46" i="12"/>
  <c r="J46" i="12"/>
  <c r="F45" i="12"/>
  <c r="G44" i="12"/>
  <c r="I48" i="12" l="1"/>
  <c r="K47" i="12"/>
  <c r="F46" i="12"/>
  <c r="E47" i="12"/>
  <c r="J47" i="12"/>
  <c r="K46" i="12"/>
  <c r="J48" i="12" l="1"/>
  <c r="I49" i="12"/>
  <c r="E48" i="12"/>
  <c r="G47" i="12"/>
  <c r="F47" i="12"/>
  <c r="G46" i="12"/>
  <c r="I50" i="12" l="1"/>
  <c r="K49" i="12"/>
  <c r="F48" i="12"/>
  <c r="E49" i="12"/>
  <c r="J49" i="12"/>
  <c r="K48" i="12"/>
  <c r="J50" i="12" l="1"/>
  <c r="I51" i="12"/>
  <c r="E50" i="12"/>
  <c r="G49" i="12"/>
  <c r="F49" i="12"/>
  <c r="G48" i="12"/>
  <c r="I52" i="12" l="1"/>
  <c r="K51" i="12"/>
  <c r="F50" i="12"/>
  <c r="E51" i="12"/>
  <c r="J51" i="12"/>
  <c r="K50" i="12"/>
  <c r="J52" i="12" l="1"/>
  <c r="I53" i="12"/>
  <c r="E52" i="12"/>
  <c r="G51" i="12"/>
  <c r="F51" i="12"/>
  <c r="G50" i="12"/>
  <c r="I54" i="12" l="1"/>
  <c r="K53" i="12"/>
  <c r="F52" i="12"/>
  <c r="E53" i="12"/>
  <c r="J53" i="12"/>
  <c r="K52" i="12"/>
  <c r="J54" i="12" l="1"/>
  <c r="I55" i="12"/>
  <c r="E54" i="12"/>
  <c r="G53" i="12"/>
  <c r="F53" i="12"/>
  <c r="G52" i="12"/>
  <c r="I56" i="12" l="1"/>
  <c r="K55" i="12"/>
  <c r="F54" i="12"/>
  <c r="E55" i="12"/>
  <c r="J55" i="12"/>
  <c r="K54" i="12"/>
  <c r="J56" i="12" l="1"/>
  <c r="I57" i="12"/>
  <c r="E56" i="12"/>
  <c r="G55" i="12"/>
  <c r="F55" i="12"/>
  <c r="G54" i="12"/>
  <c r="I58" i="12" l="1"/>
  <c r="K57" i="12"/>
  <c r="F56" i="12"/>
  <c r="E57" i="12"/>
  <c r="J57" i="12"/>
  <c r="K56" i="12"/>
  <c r="J58" i="12" l="1"/>
  <c r="I59" i="12"/>
  <c r="E58" i="12"/>
  <c r="G57" i="12"/>
  <c r="F57" i="12"/>
  <c r="G56" i="12"/>
  <c r="I60" i="12" l="1"/>
  <c r="K59" i="12"/>
  <c r="F58" i="12"/>
  <c r="E59" i="12"/>
  <c r="J59" i="12"/>
  <c r="K58" i="12"/>
  <c r="J60" i="12" l="1"/>
  <c r="I61" i="12"/>
  <c r="E60" i="12"/>
  <c r="G59" i="12"/>
  <c r="F59" i="12"/>
  <c r="G58" i="12"/>
  <c r="I62" i="12" l="1"/>
  <c r="K61" i="12"/>
  <c r="F60" i="12"/>
  <c r="E61" i="12"/>
  <c r="J61" i="12"/>
  <c r="K60" i="12"/>
  <c r="J62" i="12" l="1"/>
  <c r="I63" i="12"/>
  <c r="E62" i="12"/>
  <c r="G61" i="12"/>
  <c r="F61" i="12"/>
  <c r="G60" i="12"/>
  <c r="I64" i="12" l="1"/>
  <c r="K63" i="12"/>
  <c r="F62" i="12"/>
  <c r="E63" i="12"/>
  <c r="J63" i="12"/>
  <c r="K62" i="12"/>
  <c r="J64" i="12" l="1"/>
  <c r="I65" i="12"/>
  <c r="E64" i="12"/>
  <c r="G63" i="12"/>
  <c r="F63" i="12"/>
  <c r="G62" i="12"/>
  <c r="I66" i="12" l="1"/>
  <c r="K65" i="12"/>
  <c r="F64" i="12"/>
  <c r="E65" i="12"/>
  <c r="J65" i="12"/>
  <c r="K64" i="12"/>
  <c r="J66" i="12" l="1"/>
  <c r="I67" i="12"/>
  <c r="E66" i="12"/>
  <c r="G65" i="12"/>
  <c r="F65" i="12"/>
  <c r="G64" i="12"/>
  <c r="I68" i="12" l="1"/>
  <c r="K67" i="12"/>
  <c r="F66" i="12"/>
  <c r="E67" i="12"/>
  <c r="J67" i="12"/>
  <c r="K66" i="12"/>
  <c r="J68" i="12" l="1"/>
  <c r="I69" i="12"/>
  <c r="E68" i="12"/>
  <c r="G67" i="12"/>
  <c r="F67" i="12"/>
  <c r="G66" i="12"/>
  <c r="I70" i="12" l="1"/>
  <c r="K69" i="12"/>
  <c r="F68" i="12"/>
  <c r="E69" i="12"/>
  <c r="J69" i="12"/>
  <c r="K68" i="12"/>
  <c r="J70" i="12" l="1"/>
  <c r="I71" i="12"/>
  <c r="E70" i="12"/>
  <c r="G69" i="12"/>
  <c r="F69" i="12"/>
  <c r="G68" i="12"/>
  <c r="I72" i="12" l="1"/>
  <c r="K71" i="12"/>
  <c r="F70" i="12"/>
  <c r="E71" i="12"/>
  <c r="G70" i="12"/>
  <c r="J71" i="12"/>
  <c r="K70" i="12"/>
  <c r="J72" i="12" l="1"/>
  <c r="I73" i="12"/>
  <c r="K72" i="12"/>
  <c r="E72" i="12"/>
  <c r="F71" i="12"/>
  <c r="I74" i="12" l="1"/>
  <c r="E73" i="12"/>
  <c r="G72" i="12"/>
  <c r="J73" i="12"/>
  <c r="F72" i="12"/>
  <c r="G71" i="12"/>
  <c r="I75" i="12" l="1"/>
  <c r="K74" i="12"/>
  <c r="F73" i="12"/>
  <c r="E74" i="12"/>
  <c r="J74" i="12"/>
  <c r="K73" i="12"/>
  <c r="J75" i="12" l="1"/>
  <c r="I76" i="12"/>
  <c r="E75" i="12"/>
  <c r="G74" i="12"/>
  <c r="F74" i="12"/>
  <c r="G73" i="12"/>
  <c r="I77" i="12" l="1"/>
  <c r="K76" i="12"/>
  <c r="F75" i="12"/>
  <c r="E76" i="12"/>
  <c r="J76" i="12"/>
  <c r="K75" i="12"/>
  <c r="J77" i="12" l="1"/>
  <c r="I78" i="12"/>
  <c r="E77" i="12"/>
  <c r="G76" i="12"/>
  <c r="F76" i="12"/>
  <c r="G75" i="12"/>
  <c r="I79" i="12" l="1"/>
  <c r="K78" i="12"/>
  <c r="F77" i="12"/>
  <c r="E78" i="12"/>
  <c r="J78" i="12"/>
  <c r="K77" i="12"/>
  <c r="J79" i="12" l="1"/>
  <c r="I80" i="12"/>
  <c r="E79" i="12"/>
  <c r="G78" i="12"/>
  <c r="F78" i="12"/>
  <c r="G77" i="12"/>
  <c r="I81" i="12" l="1"/>
  <c r="K80" i="12"/>
  <c r="F79" i="12"/>
  <c r="G79" i="12" s="1"/>
  <c r="E80" i="12"/>
  <c r="J80" i="12"/>
  <c r="K79" i="12"/>
  <c r="J81" i="12" l="1"/>
  <c r="I82" i="12"/>
  <c r="E81" i="12"/>
  <c r="F80" i="12"/>
  <c r="I83" i="12" l="1"/>
  <c r="K82" i="12"/>
  <c r="G81" i="12"/>
  <c r="E82" i="12"/>
  <c r="J82" i="12"/>
  <c r="K81" i="12"/>
  <c r="F81" i="12"/>
  <c r="G80" i="12"/>
  <c r="J83" i="12" l="1"/>
  <c r="I84" i="12"/>
  <c r="F82" i="12"/>
  <c r="E83" i="12"/>
  <c r="G82" i="12"/>
  <c r="I85" i="12" l="1"/>
  <c r="K84" i="12"/>
  <c r="E84" i="12"/>
  <c r="F83" i="12"/>
  <c r="J84" i="12"/>
  <c r="K83" i="12"/>
  <c r="J85" i="12" l="1"/>
  <c r="I86" i="12"/>
  <c r="E85" i="12"/>
  <c r="G84" i="12"/>
  <c r="F84" i="12"/>
  <c r="G83" i="12"/>
  <c r="I87" i="12" l="1"/>
  <c r="K86" i="12"/>
  <c r="F85" i="12"/>
  <c r="E86" i="12"/>
  <c r="J86" i="12"/>
  <c r="K85" i="12"/>
  <c r="J87" i="12" l="1"/>
  <c r="I88" i="12"/>
  <c r="E87" i="12"/>
  <c r="G86" i="12"/>
  <c r="F86" i="12"/>
  <c r="G85" i="12"/>
  <c r="I89" i="12" l="1"/>
  <c r="K88" i="12"/>
  <c r="F87" i="12"/>
  <c r="E88" i="12"/>
  <c r="J88" i="12"/>
  <c r="K87" i="12"/>
  <c r="J89" i="12" l="1"/>
  <c r="I90" i="12"/>
  <c r="E89" i="12"/>
  <c r="G88" i="12"/>
  <c r="F88" i="12"/>
  <c r="G87" i="12"/>
  <c r="I91" i="12" l="1"/>
  <c r="K90" i="12"/>
  <c r="F89" i="12"/>
  <c r="E90" i="12"/>
  <c r="J90" i="12"/>
  <c r="K89" i="12"/>
  <c r="J91" i="12" l="1"/>
  <c r="I92" i="12"/>
  <c r="E91" i="12"/>
  <c r="G90" i="12"/>
  <c r="F90" i="12"/>
  <c r="G89" i="12"/>
  <c r="I93" i="12" l="1"/>
  <c r="K92" i="12"/>
  <c r="F91" i="12"/>
  <c r="E92" i="12"/>
  <c r="J92" i="12"/>
  <c r="K91" i="12"/>
  <c r="J93" i="12" l="1"/>
  <c r="I94" i="12"/>
  <c r="K93" i="12"/>
  <c r="E93" i="12"/>
  <c r="G92" i="12"/>
  <c r="F92" i="12"/>
  <c r="G91" i="12"/>
  <c r="I95" i="12" l="1"/>
  <c r="F93" i="12"/>
  <c r="E94" i="12"/>
  <c r="G93" i="12"/>
  <c r="J94" i="12"/>
  <c r="I96" i="12" l="1"/>
  <c r="K95" i="12"/>
  <c r="E95" i="12"/>
  <c r="F94" i="12"/>
  <c r="J95" i="12"/>
  <c r="K94" i="12"/>
  <c r="J96" i="12" l="1"/>
  <c r="I97" i="12"/>
  <c r="E96" i="12"/>
  <c r="G95" i="12"/>
  <c r="F95" i="12"/>
  <c r="G94" i="12"/>
  <c r="I98" i="12" l="1"/>
  <c r="K97" i="12"/>
  <c r="F96" i="12"/>
  <c r="E97" i="12"/>
  <c r="J97" i="12"/>
  <c r="K96" i="12"/>
  <c r="J98" i="12" l="1"/>
  <c r="I99" i="12"/>
  <c r="E98" i="12"/>
  <c r="G97" i="12"/>
  <c r="F97" i="12"/>
  <c r="G96" i="12"/>
  <c r="I100" i="12" l="1"/>
  <c r="K99" i="12"/>
  <c r="F98" i="12"/>
  <c r="E99" i="12"/>
  <c r="J99" i="12"/>
  <c r="K98" i="12"/>
  <c r="J100" i="12" l="1"/>
  <c r="I101" i="12"/>
  <c r="K100" i="12"/>
  <c r="E100" i="12"/>
  <c r="G99" i="12"/>
  <c r="F99" i="12"/>
  <c r="G98" i="12"/>
  <c r="I102" i="12" l="1"/>
  <c r="F100" i="12"/>
  <c r="E101" i="12"/>
  <c r="J101" i="12"/>
  <c r="I103" i="12" l="1"/>
  <c r="K102" i="12"/>
  <c r="E102" i="12"/>
  <c r="G101" i="12"/>
  <c r="F101" i="12"/>
  <c r="G100" i="12"/>
  <c r="J102" i="12"/>
  <c r="K101" i="12"/>
  <c r="J103" i="12" l="1"/>
  <c r="K103" i="12" s="1"/>
  <c r="I104" i="12"/>
  <c r="F102" i="12"/>
  <c r="E103" i="12"/>
  <c r="I105" i="12" l="1"/>
  <c r="E104" i="12"/>
  <c r="G103" i="12"/>
  <c r="J104" i="12"/>
  <c r="F103" i="12"/>
  <c r="G102" i="12"/>
  <c r="I106" i="12" l="1"/>
  <c r="K105" i="12"/>
  <c r="F104" i="12"/>
  <c r="E105" i="12"/>
  <c r="J105" i="12"/>
  <c r="K104" i="12"/>
  <c r="J106" i="12" l="1"/>
  <c r="I107" i="12"/>
  <c r="E106" i="12"/>
  <c r="G105" i="12"/>
  <c r="F105" i="12"/>
  <c r="G104" i="12"/>
  <c r="I108" i="12" l="1"/>
  <c r="K107" i="12"/>
  <c r="F106" i="12"/>
  <c r="E107" i="12"/>
  <c r="J107" i="12"/>
  <c r="K106" i="12"/>
  <c r="J108" i="12" l="1"/>
  <c r="I109" i="12"/>
  <c r="E108" i="12"/>
  <c r="G107" i="12"/>
  <c r="F107" i="12"/>
  <c r="G106" i="12"/>
  <c r="I110" i="12" l="1"/>
  <c r="K109" i="12"/>
  <c r="F108" i="12"/>
  <c r="E109" i="12"/>
  <c r="J109" i="12"/>
  <c r="K108" i="12"/>
  <c r="J110" i="12" l="1"/>
  <c r="I111" i="12"/>
  <c r="E110" i="12"/>
  <c r="G109" i="12"/>
  <c r="F109" i="12"/>
  <c r="G108" i="12"/>
  <c r="I112" i="12" l="1"/>
  <c r="K111" i="12"/>
  <c r="F110" i="12"/>
  <c r="E111" i="12"/>
  <c r="J111" i="12"/>
  <c r="K110" i="12"/>
  <c r="J112" i="12" l="1"/>
  <c r="I113" i="12"/>
  <c r="E112" i="12"/>
  <c r="G111" i="12"/>
  <c r="F111" i="12"/>
  <c r="G110" i="12"/>
  <c r="I114" i="12" l="1"/>
  <c r="K113" i="12"/>
  <c r="F112" i="12"/>
  <c r="E113" i="12"/>
  <c r="J113" i="12"/>
  <c r="K112" i="12"/>
  <c r="J114" i="12" l="1"/>
  <c r="I115" i="12"/>
  <c r="E114" i="12"/>
  <c r="G113" i="12"/>
  <c r="F113" i="12"/>
  <c r="G112" i="12"/>
  <c r="I116" i="12" l="1"/>
  <c r="K115" i="12"/>
  <c r="F114" i="12"/>
  <c r="E115" i="12"/>
  <c r="J115" i="12"/>
  <c r="K114" i="12"/>
  <c r="J116" i="12" l="1"/>
  <c r="I117" i="12"/>
  <c r="E116" i="12"/>
  <c r="G115" i="12"/>
  <c r="F115" i="12"/>
  <c r="G114" i="12"/>
  <c r="I118" i="12" l="1"/>
  <c r="K117" i="12"/>
  <c r="F116" i="12"/>
  <c r="E117" i="12"/>
  <c r="J117" i="12"/>
  <c r="K116" i="12"/>
  <c r="J118" i="12" l="1"/>
  <c r="I119" i="12"/>
  <c r="E118" i="12"/>
  <c r="G117" i="12"/>
  <c r="F117" i="12"/>
  <c r="G116" i="12"/>
  <c r="I120" i="12" l="1"/>
  <c r="K119" i="12"/>
  <c r="F118" i="12"/>
  <c r="E119" i="12"/>
  <c r="J119" i="12"/>
  <c r="K118" i="12"/>
  <c r="J120" i="12" l="1"/>
  <c r="I121" i="12"/>
  <c r="E120" i="12"/>
  <c r="G119" i="12"/>
  <c r="F119" i="12"/>
  <c r="G118" i="12"/>
  <c r="I122" i="12" l="1"/>
  <c r="K121" i="12"/>
  <c r="F120" i="12"/>
  <c r="E121" i="12"/>
  <c r="J121" i="12"/>
  <c r="K120" i="12"/>
  <c r="J122" i="12" l="1"/>
  <c r="I123" i="12"/>
  <c r="G121" i="12"/>
  <c r="E122" i="12"/>
  <c r="F121" i="12"/>
  <c r="G120" i="12"/>
  <c r="I124" i="12" l="1"/>
  <c r="K123" i="12"/>
  <c r="F122" i="12"/>
  <c r="E123" i="12"/>
  <c r="J123" i="12"/>
  <c r="K122" i="12"/>
  <c r="J124" i="12" l="1"/>
  <c r="I125" i="12"/>
  <c r="E124" i="12"/>
  <c r="G123" i="12"/>
  <c r="F123" i="12"/>
  <c r="G122" i="12"/>
  <c r="I126" i="12" l="1"/>
  <c r="K125" i="12"/>
  <c r="F124" i="12"/>
  <c r="E125" i="12"/>
  <c r="G124" i="12"/>
  <c r="J125" i="12"/>
  <c r="K124" i="12"/>
  <c r="J126" i="12" l="1"/>
  <c r="I127" i="12"/>
  <c r="K126" i="12"/>
  <c r="E126" i="12"/>
  <c r="F125" i="12"/>
  <c r="G125" i="12" s="1"/>
  <c r="I128" i="12" l="1"/>
  <c r="E127" i="12"/>
  <c r="G126" i="12"/>
  <c r="J127" i="12"/>
  <c r="F126" i="12"/>
  <c r="I129" i="12" l="1"/>
  <c r="K128" i="12"/>
  <c r="E128" i="12"/>
  <c r="F127" i="12"/>
  <c r="J128" i="12"/>
  <c r="K127" i="12"/>
  <c r="J129" i="12" l="1"/>
  <c r="I130" i="12"/>
  <c r="E129" i="12"/>
  <c r="G128" i="12"/>
  <c r="F128" i="12"/>
  <c r="G127" i="12"/>
  <c r="I131" i="12" l="1"/>
  <c r="K130" i="12"/>
  <c r="F129" i="12"/>
  <c r="E130" i="12"/>
  <c r="J130" i="12"/>
  <c r="K129" i="12"/>
  <c r="J131" i="12" l="1"/>
  <c r="I132" i="12"/>
  <c r="E131" i="12"/>
  <c r="G130" i="12"/>
  <c r="F130" i="12"/>
  <c r="G129" i="12"/>
  <c r="I133" i="12" l="1"/>
  <c r="K132" i="12"/>
  <c r="F131" i="12"/>
  <c r="E132" i="12"/>
  <c r="J132" i="12"/>
  <c r="K131" i="12"/>
  <c r="J133" i="12" l="1"/>
  <c r="I134" i="12"/>
  <c r="E133" i="12"/>
  <c r="G132" i="12"/>
  <c r="F132" i="12"/>
  <c r="G131" i="12"/>
  <c r="I135" i="12" l="1"/>
  <c r="K134" i="12"/>
  <c r="F133" i="12"/>
  <c r="E134" i="12"/>
  <c r="J134" i="12"/>
  <c r="K133" i="12"/>
  <c r="J135" i="12" l="1"/>
  <c r="I136" i="12"/>
  <c r="K135" i="12"/>
  <c r="E135" i="12"/>
  <c r="G134" i="12"/>
  <c r="F134" i="12"/>
  <c r="G133" i="12"/>
  <c r="I137" i="12" l="1"/>
  <c r="F135" i="12"/>
  <c r="E136" i="12"/>
  <c r="G135" i="12"/>
  <c r="J136" i="12"/>
  <c r="I138" i="12" l="1"/>
  <c r="K137" i="12"/>
  <c r="E137" i="12"/>
  <c r="F136" i="12"/>
  <c r="J137" i="12"/>
  <c r="K136" i="12"/>
  <c r="J138" i="12" l="1"/>
  <c r="I139" i="12"/>
  <c r="E138" i="12"/>
  <c r="G137" i="12"/>
  <c r="F137" i="12"/>
  <c r="G136" i="12"/>
  <c r="I140" i="12" l="1"/>
  <c r="K139" i="12"/>
  <c r="F138" i="12"/>
  <c r="E139" i="12"/>
  <c r="J139" i="12"/>
  <c r="K138" i="12"/>
  <c r="J140" i="12" l="1"/>
  <c r="I141" i="12"/>
  <c r="K140" i="12"/>
  <c r="E140" i="12"/>
  <c r="G139" i="12"/>
  <c r="F139" i="12"/>
  <c r="G138" i="12"/>
  <c r="I142" i="12" l="1"/>
  <c r="K141" i="12"/>
  <c r="F140" i="12"/>
  <c r="E141" i="12"/>
  <c r="J141" i="12"/>
  <c r="I143" i="12" l="1"/>
  <c r="E142" i="12"/>
  <c r="G141" i="12"/>
  <c r="J142" i="12"/>
  <c r="F141" i="12"/>
  <c r="G140" i="12"/>
  <c r="I144" i="12" l="1"/>
  <c r="K143" i="12"/>
  <c r="F142" i="12"/>
  <c r="E143" i="12"/>
  <c r="J143" i="12"/>
  <c r="K142" i="12"/>
  <c r="J144" i="12" l="1"/>
  <c r="I145" i="12"/>
  <c r="K144" i="12"/>
  <c r="E144" i="12"/>
  <c r="G143" i="12"/>
  <c r="F143" i="12"/>
  <c r="G142" i="12"/>
  <c r="I146" i="12" l="1"/>
  <c r="F144" i="12"/>
  <c r="E145" i="12"/>
  <c r="J145" i="12"/>
  <c r="I147" i="12" l="1"/>
  <c r="K146" i="12"/>
  <c r="E146" i="12"/>
  <c r="G145" i="12"/>
  <c r="F145" i="12"/>
  <c r="G144" i="12"/>
  <c r="J146" i="12"/>
  <c r="K145" i="12"/>
  <c r="J147" i="12" l="1"/>
  <c r="I148" i="12"/>
  <c r="F146" i="12"/>
  <c r="E147" i="12"/>
  <c r="I149" i="12" l="1"/>
  <c r="K148" i="12"/>
  <c r="E148" i="12"/>
  <c r="G147" i="12"/>
  <c r="J148" i="12"/>
  <c r="K147" i="12"/>
  <c r="F147" i="12"/>
  <c r="G146" i="12"/>
  <c r="J149" i="12" l="1"/>
  <c r="I150" i="12"/>
  <c r="F148" i="12"/>
  <c r="E149" i="12"/>
  <c r="G148" i="12"/>
  <c r="I151" i="12" l="1"/>
  <c r="K150" i="12"/>
  <c r="E150" i="12"/>
  <c r="F149" i="12"/>
  <c r="J150" i="12"/>
  <c r="K149" i="12"/>
  <c r="J151" i="12" l="1"/>
  <c r="I152" i="12"/>
  <c r="E151" i="12"/>
  <c r="G150" i="12"/>
  <c r="F150" i="12"/>
  <c r="G149" i="12"/>
  <c r="I153" i="12" l="1"/>
  <c r="K152" i="12"/>
  <c r="F151" i="12"/>
  <c r="E152" i="12"/>
  <c r="J152" i="12"/>
  <c r="K151" i="12"/>
  <c r="J153" i="12" l="1"/>
  <c r="I154" i="12"/>
  <c r="E153" i="12"/>
  <c r="G152" i="12"/>
  <c r="F152" i="12"/>
  <c r="G151" i="12"/>
  <c r="I155" i="12" l="1"/>
  <c r="K154" i="12"/>
  <c r="F153" i="12"/>
  <c r="E154" i="12"/>
  <c r="J154" i="12"/>
  <c r="K153" i="12"/>
  <c r="J155" i="12" l="1"/>
  <c r="K155" i="12" s="1"/>
  <c r="I156" i="12"/>
  <c r="E155" i="12"/>
  <c r="G154" i="12"/>
  <c r="F154" i="12"/>
  <c r="G153" i="12"/>
  <c r="I157" i="12" l="1"/>
  <c r="F155" i="12"/>
  <c r="E156" i="12"/>
  <c r="G155" i="12"/>
  <c r="J156" i="12"/>
  <c r="I158" i="12" l="1"/>
  <c r="K157" i="12"/>
  <c r="E157" i="12"/>
  <c r="F156" i="12"/>
  <c r="J157" i="12"/>
  <c r="K156" i="12"/>
  <c r="J158" i="12" l="1"/>
  <c r="I159" i="12"/>
  <c r="E158" i="12"/>
  <c r="G157" i="12"/>
  <c r="F157" i="12"/>
  <c r="G156" i="12"/>
  <c r="I160" i="12" l="1"/>
  <c r="K159" i="12"/>
  <c r="F158" i="12"/>
  <c r="E159" i="12"/>
  <c r="J159" i="12"/>
  <c r="K158" i="12"/>
  <c r="J160" i="12" l="1"/>
  <c r="I161" i="12"/>
  <c r="E160" i="12"/>
  <c r="G159" i="12"/>
  <c r="F159" i="12"/>
  <c r="G158" i="12"/>
  <c r="I162" i="12" l="1"/>
  <c r="K161" i="12"/>
  <c r="F160" i="12"/>
  <c r="E161" i="12"/>
  <c r="J161" i="12"/>
  <c r="K160" i="12"/>
  <c r="J162" i="12" l="1"/>
  <c r="I163" i="12"/>
  <c r="E162" i="12"/>
  <c r="G161" i="12"/>
  <c r="F161" i="12"/>
  <c r="G160" i="12"/>
  <c r="I164" i="12" l="1"/>
  <c r="K163" i="12"/>
  <c r="F162" i="12"/>
  <c r="E163" i="12"/>
  <c r="J163" i="12"/>
  <c r="K162" i="12"/>
  <c r="J164" i="12" l="1"/>
  <c r="I165" i="12"/>
  <c r="E164" i="12"/>
  <c r="G163" i="12"/>
  <c r="F163" i="12"/>
  <c r="G162" i="12"/>
  <c r="I166" i="12" l="1"/>
  <c r="K165" i="12"/>
  <c r="F164" i="12"/>
  <c r="E165" i="12"/>
  <c r="J165" i="12"/>
  <c r="K164" i="12"/>
  <c r="J166" i="12" l="1"/>
  <c r="I167" i="12"/>
  <c r="K166" i="12"/>
  <c r="E166" i="12"/>
  <c r="G165" i="12"/>
  <c r="F165" i="12"/>
  <c r="G164" i="12"/>
  <c r="I168" i="12" l="1"/>
  <c r="F166" i="12"/>
  <c r="E167" i="12"/>
  <c r="G166" i="12"/>
  <c r="J167" i="12"/>
  <c r="I169" i="12" l="1"/>
  <c r="K168" i="12"/>
  <c r="E168" i="12"/>
  <c r="F167" i="12"/>
  <c r="J168" i="12"/>
  <c r="K167" i="12"/>
  <c r="J169" i="12" l="1"/>
  <c r="K169" i="12" s="1"/>
  <c r="I170" i="12"/>
  <c r="E169" i="12"/>
  <c r="G168" i="12"/>
  <c r="F168" i="12"/>
  <c r="G167" i="12"/>
  <c r="I171" i="12" l="1"/>
  <c r="K170" i="12"/>
  <c r="F169" i="12"/>
  <c r="E170" i="12"/>
  <c r="J170" i="12"/>
  <c r="I172" i="12" l="1"/>
  <c r="E171" i="12"/>
  <c r="G170" i="12"/>
  <c r="J171" i="12"/>
  <c r="F170" i="12"/>
  <c r="G169" i="12"/>
  <c r="I173" i="12" l="1"/>
  <c r="K172" i="12"/>
  <c r="F171" i="12"/>
  <c r="E172" i="12"/>
  <c r="J172" i="12"/>
  <c r="K171" i="12"/>
  <c r="J173" i="12" l="1"/>
  <c r="K173" i="12" s="1"/>
  <c r="I174" i="12"/>
  <c r="E173" i="12"/>
  <c r="G172" i="12"/>
  <c r="F172" i="12"/>
  <c r="G171" i="12"/>
  <c r="I175" i="12" l="1"/>
  <c r="F173" i="12"/>
  <c r="E174" i="12"/>
  <c r="J174" i="12"/>
  <c r="I176" i="12" l="1"/>
  <c r="K175" i="12"/>
  <c r="E175" i="12"/>
  <c r="G174" i="12"/>
  <c r="F174" i="12"/>
  <c r="G173" i="12"/>
  <c r="J175" i="12"/>
  <c r="K174" i="12"/>
  <c r="J176" i="12" l="1"/>
  <c r="K176" i="12" s="1"/>
  <c r="I177" i="12"/>
  <c r="F175" i="12"/>
  <c r="F176" i="12" s="1"/>
  <c r="E176" i="12"/>
  <c r="G175" i="12"/>
  <c r="C13" i="11" l="1"/>
  <c r="C14" i="11" s="1"/>
  <c r="E177" i="12"/>
  <c r="G176" i="12"/>
  <c r="J177" i="12"/>
  <c r="K177" i="12" s="1"/>
  <c r="C20" i="11" l="1"/>
  <c r="C21" i="11" s="1"/>
  <c r="C22" i="11"/>
  <c r="C23" i="11" s="1"/>
  <c r="C24" i="11"/>
  <c r="C25" i="11" s="1"/>
  <c r="C48" i="11"/>
  <c r="F177" i="12"/>
  <c r="B13" i="11"/>
  <c r="B14" i="11" s="1"/>
  <c r="G177" i="12"/>
  <c r="B20" i="11" l="1"/>
  <c r="B21" i="11" s="1"/>
  <c r="B22" i="11"/>
  <c r="B23" i="11" s="1"/>
  <c r="B24" i="11"/>
  <c r="B25" i="11" s="1"/>
  <c r="B48" i="11"/>
</calcChain>
</file>

<file path=xl/sharedStrings.xml><?xml version="1.0" encoding="utf-8"?>
<sst xmlns="http://schemas.openxmlformats.org/spreadsheetml/2006/main" count="416" uniqueCount="231">
  <si>
    <t>ReportDate</t>
  </si>
  <si>
    <t>SDC NAV</t>
  </si>
  <si>
    <t>S&amp;P 500 Close</t>
  </si>
  <si>
    <t>Performance Comparison — NAV vs S&amp;P 500</t>
  </si>
  <si>
    <t>Methodology / Assumptions</t>
  </si>
  <si>
    <t>Analysis period</t>
  </si>
  <si>
    <t>Annualization</t>
  </si>
  <si>
    <t>trading days</t>
  </si>
  <si>
    <t>Risk-free rate</t>
  </si>
  <si>
    <t>Sharpe, alpha and Treynor use 0% risk-free rate.</t>
  </si>
  <si>
    <t>2026-02-02</t>
  </si>
  <si>
    <t>NAV return excluded because of HK$2m capital injection.</t>
  </si>
  <si>
    <t>2025-05-30 to 2025-06-03</t>
  </si>
  <si>
    <t>NAV returns excluded because NAV/Total cross zero during an apparent external-flow/data discontinuity. Raw source is preserved.</t>
  </si>
  <si>
    <t>Duplicate dates</t>
  </si>
  <si>
    <t>Identical overlapping rows removed in Analysis Data/statistics.</t>
  </si>
  <si>
    <t>Portfolio Performance Statistics</t>
  </si>
  <si>
    <t>Metric</t>
  </si>
  <si>
    <t>NAV</t>
  </si>
  <si>
    <t>S&amp;P 500</t>
  </si>
  <si>
    <t>Notes</t>
  </si>
  <si>
    <t>Observations</t>
  </si>
  <si>
    <t>Return observations used</t>
  </si>
  <si>
    <t>Total Return</t>
  </si>
  <si>
    <t>Chain-linked cumulative return</t>
  </si>
  <si>
    <t>CAGR</t>
  </si>
  <si>
    <t>Geometric annualized return</t>
  </si>
  <si>
    <t>Annualized Arithmetic Return</t>
  </si>
  <si>
    <t>Average daily return × 252</t>
  </si>
  <si>
    <t>Annualized Volatility</t>
  </si>
  <si>
    <t>Daily standard deviation × √252</t>
  </si>
  <si>
    <t>Sharpe Ratio (Rf=0%)</t>
  </si>
  <si>
    <t>Annualized, 0% risk-free rate</t>
  </si>
  <si>
    <t>Sortino Ratio (MAR=0%)</t>
  </si>
  <si>
    <t>Uses downside deviation only</t>
  </si>
  <si>
    <t>Downside Deviation (Ann.)</t>
  </si>
  <si>
    <t>Annualized downside deviation</t>
  </si>
  <si>
    <t>Max Drawdown</t>
  </si>
  <si>
    <t>Largest peak-to-trough loss</t>
  </si>
  <si>
    <t>Calmar Ratio</t>
  </si>
  <si>
    <t>CAGR ÷ |Max Drawdown|</t>
  </si>
  <si>
    <t>Ulcer Index</t>
  </si>
  <si>
    <t>RMS drawdown; lower is better</t>
  </si>
  <si>
    <t>Martin Ratio</t>
  </si>
  <si>
    <t>CAGR ÷ Ulcer Index</t>
  </si>
  <si>
    <t>Pain Index</t>
  </si>
  <si>
    <t>Average drawdown depth</t>
  </si>
  <si>
    <t>Pain Ratio</t>
  </si>
  <si>
    <t>CAGR ÷ Pain Index</t>
  </si>
  <si>
    <t>Average Daily Return</t>
  </si>
  <si>
    <t>Median Daily Return</t>
  </si>
  <si>
    <t>Best Daily Return</t>
  </si>
  <si>
    <t>Worst Daily Return</t>
  </si>
  <si>
    <t>Positive Days %</t>
  </si>
  <si>
    <t>Negative Days %</t>
  </si>
  <si>
    <t>Avg Up Day</t>
  </si>
  <si>
    <t>Avg Down Day</t>
  </si>
  <si>
    <t>Gain/Loss Ratio</t>
  </si>
  <si>
    <t>Average gain ÷ average loss magnitude</t>
  </si>
  <si>
    <t>Profit Factor</t>
  </si>
  <si>
    <t>Sum of gains ÷ sum of losses</t>
  </si>
  <si>
    <t>Skewness</t>
  </si>
  <si>
    <t>Return distribution skew</t>
  </si>
  <si>
    <t>Excess Kurtosis</t>
  </si>
  <si>
    <t>Fat-tail measure vs normal distribution</t>
  </si>
  <si>
    <t>Historical VaR 95% (Daily)</t>
  </si>
  <si>
    <t>Historical one-day loss threshold</t>
  </si>
  <si>
    <t>Historical CVaR 95% (Daily)</t>
  </si>
  <si>
    <t>Average loss in worst 5% of days</t>
  </si>
  <si>
    <t>Historical VaR 99% (Daily)</t>
  </si>
  <si>
    <t>Historical CVaR 99% (Daily)</t>
  </si>
  <si>
    <t>Average loss in worst 1% of days</t>
  </si>
  <si>
    <t>Tail Ratio (95/5)</t>
  </si>
  <si>
    <t>95th percentile gain ÷ |5th percentile loss|</t>
  </si>
  <si>
    <t>Max Consecutive Up Days</t>
  </si>
  <si>
    <t>Max Consecutive Down Days</t>
  </si>
  <si>
    <t>Best Month</t>
  </si>
  <si>
    <t>Worst Month</t>
  </si>
  <si>
    <t>Positive Months %</t>
  </si>
  <si>
    <t>Current Drawdown</t>
  </si>
  <si>
    <t>At analysis end date</t>
  </si>
  <si>
    <t>Longest Underwater Period (Days)</t>
  </si>
  <si>
    <t>Longest peak-to-recovery span</t>
  </si>
  <si>
    <t>Max DD Peak Date</t>
  </si>
  <si>
    <t>Max DD Trough Date</t>
  </si>
  <si>
    <t>Max DD Recovery Date</t>
  </si>
  <si>
    <t>Max DD Peak-to-Trough Days</t>
  </si>
  <si>
    <t>Max DD Trough-to-Recovery Days</t>
  </si>
  <si>
    <t>Max DD Total Underwater Days</t>
  </si>
  <si>
    <t>Benchmark-Relative Statistics (Matched S&amp;P Trading Intervals)</t>
  </si>
  <si>
    <t>Value</t>
  </si>
  <si>
    <t>Interpretation</t>
  </si>
  <si>
    <t>Matched Trading Intervals</t>
  </si>
  <si>
    <t>Correlation</t>
  </si>
  <si>
    <t>Daily matched-interval returns</t>
  </si>
  <si>
    <t>Beta vs S&amp;P 500</t>
  </si>
  <si>
    <t>Low beta = low market sensitivity</t>
  </si>
  <si>
    <t>R-squared</t>
  </si>
  <si>
    <t>Share of NAV return variance explained by S&amp;P</t>
  </si>
  <si>
    <t>Annualized Alpha (Rf=0%)</t>
  </si>
  <si>
    <t>CAPM-style arithmetic alpha</t>
  </si>
  <si>
    <t>Tracking Error (Ann.)</t>
  </si>
  <si>
    <t>Annualized std. dev. of active returns</t>
  </si>
  <si>
    <t>Information Ratio</t>
  </si>
  <si>
    <t>Annualized active return ÷ tracking error</t>
  </si>
  <si>
    <t>Up-Market Capture</t>
  </si>
  <si>
    <t>Avg NAV return ÷ avg S&amp;P return on S&amp;P up days</t>
  </si>
  <si>
    <t>Down-Market Capture</t>
  </si>
  <si>
    <t>Avg NAV return ÷ avg S&amp;P return on S&amp;P down days</t>
  </si>
  <si>
    <t>Batting Average vs S&amp;P</t>
  </si>
  <si>
    <t>% matched intervals NAV beats S&amp;P</t>
  </si>
  <si>
    <t>Cumulative Active Return (Matched Intervals)</t>
  </si>
  <si>
    <t>Compounded NAV minus S&amp;P active-return stream</t>
  </si>
  <si>
    <t>Treynor Ratio (Rf=0%)</t>
  </si>
  <si>
    <t>Use cautiously because beta is very low</t>
  </si>
  <si>
    <t>Key Takeaways</t>
  </si>
  <si>
    <t>Absolute return</t>
  </si>
  <si>
    <t>NAV 39.3% vs S&amp;P 500 102.5%.</t>
  </si>
  <si>
    <t>Risk</t>
  </si>
  <si>
    <t>NAV annualized vol 4.9% vs S&amp;P 14.7%; max drawdown -6.3% vs -18.9%.</t>
  </si>
  <si>
    <t>Risk-adjusted</t>
  </si>
  <si>
    <t>Sharpe 1.78 vs 1.36; Sortino 2.23 vs 2.03.</t>
  </si>
  <si>
    <t>Market exposure</t>
  </si>
  <si>
    <t>Correlation 0.22, beta 0.07; the NAV has low S&amp;P sensitivity.</t>
  </si>
  <si>
    <t>Recovery</t>
  </si>
  <si>
    <t>Worst NAV drawdown stayed underwater 325 days vs S&amp;P 128 days.</t>
  </si>
  <si>
    <t>S&amp;P 500 source: FRED SP500 series (S&amp;P Dow Jones Indices). Statistics use unique dates; S&amp;P returns use previous available close. NAV analysis excludes the specified 2026-02-02 injection and the 2025-05-30 to 2025-06-03 discontinuity described above.</t>
  </si>
  <si>
    <t>NAV Daily Return (Adj.)</t>
  </si>
  <si>
    <t>NAV Cumulative Return (Adj.)</t>
  </si>
  <si>
    <t>NAV Drawdown</t>
  </si>
  <si>
    <t>S&amp;P 500 Daily Return</t>
  </si>
  <si>
    <t>S&amp;P 500 Cumulative Return</t>
  </si>
  <si>
    <t>S&amp;P 500 Drawdown</t>
  </si>
  <si>
    <t>Adjustment / Note</t>
  </si>
  <si>
    <t>NAV return excluded: capital-flow/data discontinuity; NAV crosses zero</t>
  </si>
  <si>
    <t>NAV return excluded: HK$2m capital injection</t>
  </si>
  <si>
    <t>Portfolio</t>
  </si>
  <si>
    <t>Rank</t>
  </si>
  <si>
    <t>Peak Date</t>
  </si>
  <si>
    <t>Trough Date</t>
  </si>
  <si>
    <t>Recovery Date</t>
  </si>
  <si>
    <t>Peak-to-Trough Days</t>
  </si>
  <si>
    <t>Trough-to-Recovery Days</t>
  </si>
  <si>
    <t>Total Underwater Days</t>
  </si>
  <si>
    <t>Calendar Year</t>
  </si>
  <si>
    <t>NAV Return (Adj.)</t>
  </si>
  <si>
    <t>S&amp;P 500 Return</t>
  </si>
  <si>
    <t>2026 YTD</t>
  </si>
  <si>
    <t>SPX Defensive Carry (SDC) — 2026 Mature-Regime Performance</t>
  </si>
  <si>
    <t>Analysis start</t>
  </si>
  <si>
    <t>First available observation on/after 2026-02-01</t>
  </si>
  <si>
    <t>Analysis end</t>
  </si>
  <si>
    <t>Last observation in uploaded workbook</t>
  </si>
  <si>
    <t>Sharpe and alpha use 0% risk-free rate</t>
  </si>
  <si>
    <t>Stop-loss mandate</t>
  </si>
  <si>
    <t>Portfolio risk limit used in the comparison</t>
  </si>
  <si>
    <t>SDC</t>
  </si>
  <si>
    <t>Compounded return from 2026-02-02</t>
  </si>
  <si>
    <t>Annualized arithmetic return / annualized volatility</t>
  </si>
  <si>
    <t>Annualized return / downside deviation</t>
  </si>
  <si>
    <t>Largest observed peak-to-trough loss</t>
  </si>
  <si>
    <t>Maximum Drawdown &amp; Recovery</t>
  </si>
  <si>
    <t>Max DD / -10% Stop Used</t>
  </si>
  <si>
    <t>Share of -10% risk budget consumed</t>
  </si>
  <si>
    <t>S&amp;P trading intervals with matched SDC returns</t>
  </si>
  <si>
    <t>Low/negative correlation supports diversification</t>
  </si>
  <si>
    <t>Near-zero beta indicates little directional equity exposure</t>
  </si>
  <si>
    <t>Fraction of SDC variance explained by S&amp;P returns</t>
  </si>
  <si>
    <t>Arithmetic CAPM-style alpha</t>
  </si>
  <si>
    <t>Annualized volatility of active returns</t>
  </si>
  <si>
    <t>Active return per unit of tracking error</t>
  </si>
  <si>
    <t>SDC participation on S&amp;P up days</t>
  </si>
  <si>
    <t>Negative means SDC gained on average when S&amp;P fell</t>
  </si>
  <si>
    <t>% matched intervals SDC outperformed S&amp;P</t>
  </si>
  <si>
    <t>Cumulative Active Return</t>
  </si>
  <si>
    <t>Compounded active-return stream</t>
  </si>
  <si>
    <t>2026 Mature-Regime Takeaways</t>
  </si>
  <si>
    <t>Return</t>
  </si>
  <si>
    <t>SDC 10.02% vs S&amp;P 11.43%</t>
  </si>
  <si>
    <t>SDC captured most of the S&amp;P return over the period.</t>
  </si>
  <si>
    <t>Volatility</t>
  </si>
  <si>
    <t>SDC 3.12% vs S&amp;P 13.43%</t>
  </si>
  <si>
    <t>SDC realized ~77% lower annualized volatility.</t>
  </si>
  <si>
    <t>Drawdown</t>
  </si>
  <si>
    <t>SDC -2.01% vs S&amp;P -9.07%</t>
  </si>
  <si>
    <t>SDC used ~20% of the -10% risk budget; S&amp;P used ~91%.</t>
  </si>
  <si>
    <t>Sharpe 4.43 vs 1.27</t>
  </si>
  <si>
    <t>SDC delivered materially more return per unit of realized volatility.</t>
  </si>
  <si>
    <t>Beta -0.03 / correlation -0.14</t>
  </si>
  <si>
    <t>Observed returns were largely independent of S&amp;P direction.</t>
  </si>
  <si>
    <t>SDC Daily Return</t>
  </si>
  <si>
    <t>SDC Cumulative Return</t>
  </si>
  <si>
    <t>SDC Running Peak</t>
  </si>
  <si>
    <t>SDC Drawdown</t>
  </si>
  <si>
    <t>S&amp;P Running Peak</t>
  </si>
  <si>
    <t>S&amp;P Drawdown</t>
  </si>
  <si>
    <t>Matched SDC Return</t>
  </si>
  <si>
    <t>Matched S&amp;P Return</t>
  </si>
  <si>
    <t>Active Return</t>
  </si>
  <si>
    <t>SDC Downside Sq.</t>
  </si>
  <si>
    <t>S&amp;P Downside Sq.</t>
  </si>
  <si>
    <t>-10% Stop-Loss</t>
  </si>
  <si>
    <t>SDC 20-Obs Vol.</t>
  </si>
  <si>
    <t>S&amp;P 20-Obs Vol.</t>
  </si>
  <si>
    <t>S&amp;P Return Sample</t>
  </si>
  <si>
    <t>S&amp;P Downside Sq. Sample</t>
  </si>
  <si>
    <t>Status</t>
  </si>
  <si>
    <t>Recovered</t>
  </si>
  <si>
    <t>Ongoing</t>
  </si>
  <si>
    <t>Month</t>
  </si>
  <si>
    <t>SDC Return</t>
  </si>
  <si>
    <t>SDC - S&amp;P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</si>
  <si>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</si>
  <si>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</si>
  <si>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</si>
  <si>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</si>
  <si>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</si>
  <si>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</si>
  <si>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</si>
  <si>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</si>
  <si>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</si>
  <si>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SPX Defensive Carry (SDC) — 2026 Mature-Regime Charts</t>
  </si>
  <si>
    <t>Period: 2026-02-02 to 2026-10-05. S&amp;P 500 holiday rows remain blank; S&amp;P returns are calculated from the previous actual S&amp;P close.</t>
  </si>
  <si>
    <t>Sharpe</t>
  </si>
  <si>
    <t>Sortino</t>
  </si>
  <si>
    <t>Calmar</t>
  </si>
  <si>
    <t>95% CVaR</t>
  </si>
  <si>
    <t>NAV Ann. Volatility</t>
  </si>
  <si>
    <t>S&amp;P 500 Ann. Volatility</t>
  </si>
  <si>
    <t>NAV Max Drawdown</t>
  </si>
  <si>
    <t>S&amp;P 500 Max Drawdown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</si>
</sst>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"/>
    <numFmt numFmtId="165" formatCode="#,##0.00;[Red]\(#,##0.00\);\-"/>
    <numFmt numFmtId="166" formatCode="0.00%;[Red]\(0.00%\);\-"/>
    <numFmt numFmtId="167" formatCode="#,##0;[Red]\(#,##0\);\-"/>
    <numFmt numFmtId="168" formatCode="0.00;[Red]\(0.00\);\-"/>
  </numFmts>
  <fonts count="9">
    <font>
      <sz val="11"/>
      <name val="Carlito"/>
    </font>
    <font>
      <b/>
      <sz val="11"/>
      <color rgb="FFFFFFFF"/>
      <name val="Carlito"/>
    </font>
    <font>
      <sz val="11"/>
      <color rgb="FF0000FF"/>
      <name val="Carlito"/>
    </font>
    <font>
      <sz val="11"/>
      <color rgb="FF000000"/>
      <name val="Carlito"/>
    </font>
    <font>
      <b/>
      <sz val="16"/>
      <color rgb="FFFFFFFF"/>
      <name val="Carlito"/>
    </font>
    <font>
      <i/>
      <sz val="9"/>
      <name val="Carlito"/>
    </font>
    <font>
      <sz val="11"/>
      <color rgb="FF008000"/>
      <name val="Carlito"/>
    </font>
    <font>
      <sz val="11"/>
      <name val="Carlito"/>
    </font>
    <font>
      <sz val="11"/>
      <color rgb="FF9C57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1F4E78"/>
      </patternFill>
    </fill>
    <fill>
      <patternFill patternType="solid">
        <fgColor rgb="FF17365D"/>
      </patternFill>
    </fill>
    <fill>
      <patternFill patternType="solid">
        <fgColor rgb="FF285A84"/>
      </patternFill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8" fillId="9" borderId="0" applyNumberFormat="0" applyBorder="0" applyAlignment="0" applyProtection="0"/>
    <xf numFmtId="0" fontId="7" fillId="0" borderId="1"/>
    <xf numFmtId="0" fontId="7" fillId="0" borderId="1"/>
  </cellStyleXfs>
  <cellXfs count="4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0" fillId="0" borderId="0" xfId="0" applyNumberFormat="1"/>
    <xf numFmtId="0" fontId="1" fillId="4" borderId="0" xfId="0" applyFont="1" applyFill="1" applyAlignment="1">
      <alignment horizontal="center" vertical="center" wrapText="1"/>
    </xf>
    <xf numFmtId="166" fontId="0" fillId="0" borderId="0" xfId="0" applyNumberFormat="1"/>
    <xf numFmtId="165" fontId="2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167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164" fontId="6" fillId="0" borderId="0" xfId="0" applyNumberFormat="1" applyFont="1"/>
    <xf numFmtId="165" fontId="6" fillId="0" borderId="0" xfId="0" applyNumberFormat="1" applyFont="1"/>
    <xf numFmtId="167" fontId="0" fillId="0" borderId="0" xfId="0" applyNumberFormat="1"/>
    <xf numFmtId="168" fontId="0" fillId="0" borderId="0" xfId="0" applyNumberFormat="1"/>
    <xf numFmtId="0" fontId="1" fillId="6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5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8" fillId="9" borderId="0" xfId="1"/>
    <xf numFmtId="164" fontId="8" fillId="9" borderId="0" xfId="1" applyNumberFormat="1"/>
    <xf numFmtId="166" fontId="8" fillId="9" borderId="0" xfId="1" applyNumberFormat="1"/>
    <xf numFmtId="167" fontId="8" fillId="9" borderId="0" xfId="1" applyNumberFormat="1"/>
    <xf numFmtId="0" fontId="1" fillId="8" borderId="1" xfId="3" applyFont="1" applyFill="1" applyAlignment="1">
      <alignment horizontal="center" vertical="center" wrapText="1"/>
    </xf>
    <xf numFmtId="166" fontId="7" fillId="0" borderId="1" xfId="3" applyNumberFormat="1"/>
    <xf numFmtId="0" fontId="7" fillId="0" borderId="1" xfId="3" applyNumberFormat="1"/>
    <xf numFmtId="0" fontId="7" fillId="0" borderId="1" xfId="3" applyAlignment="1">
      <alignment horizontal="right"/>
    </xf>
  </cellXfs>
  <cellStyles count="4">
    <cellStyle name="Neutral" xfId="1" builtinId="28"/>
    <cellStyle name="Normal" xfId="0" builtinId="0"/>
    <cellStyle name="Normal 2" xfId="2" xr:uid="{E9D4160F-BBA9-4A93-8D30-EB0904059374}"/>
    <cellStyle name="Normal 3" xfId="3" xr:uid="{6B2F1B04-7891-4702-B8F7-633C1B4468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v>NAV</c:v>
          </c:tx>
          <c:marker>
            <c:symbol val="none"/>
          </c:marker>
          <c:cat>
            <c:numRef>
              <c:f>'Analysis Data'!$A$2:$A$983</c:f>
              <c:numCache>
                <c:formatCode>yyyy\-mm\-dd</c:formatCode>
                <c:ptCount val="982"/>
                <c:pt idx="0">
                  <c:v>44925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44935</c:v>
                </c:pt>
                <c:pt idx="7">
                  <c:v>44936</c:v>
                </c:pt>
                <c:pt idx="8">
                  <c:v>44937</c:v>
                </c:pt>
                <c:pt idx="9">
                  <c:v>44938</c:v>
                </c:pt>
                <c:pt idx="10">
                  <c:v>44939</c:v>
                </c:pt>
                <c:pt idx="11">
                  <c:v>44942</c:v>
                </c:pt>
                <c:pt idx="12">
                  <c:v>44943</c:v>
                </c:pt>
                <c:pt idx="13">
                  <c:v>44944</c:v>
                </c:pt>
                <c:pt idx="14">
                  <c:v>44945</c:v>
                </c:pt>
                <c:pt idx="15">
                  <c:v>44946</c:v>
                </c:pt>
                <c:pt idx="16">
                  <c:v>44949</c:v>
                </c:pt>
                <c:pt idx="17">
                  <c:v>44950</c:v>
                </c:pt>
                <c:pt idx="18">
                  <c:v>44951</c:v>
                </c:pt>
                <c:pt idx="19">
                  <c:v>44952</c:v>
                </c:pt>
                <c:pt idx="20">
                  <c:v>44953</c:v>
                </c:pt>
                <c:pt idx="21">
                  <c:v>44956</c:v>
                </c:pt>
                <c:pt idx="22">
                  <c:v>44957</c:v>
                </c:pt>
                <c:pt idx="23">
                  <c:v>44958</c:v>
                </c:pt>
                <c:pt idx="24">
                  <c:v>44959</c:v>
                </c:pt>
                <c:pt idx="25">
                  <c:v>44960</c:v>
                </c:pt>
                <c:pt idx="26">
                  <c:v>44963</c:v>
                </c:pt>
                <c:pt idx="27">
                  <c:v>44964</c:v>
                </c:pt>
                <c:pt idx="28">
                  <c:v>44965</c:v>
                </c:pt>
                <c:pt idx="29">
                  <c:v>44966</c:v>
                </c:pt>
                <c:pt idx="30">
                  <c:v>44967</c:v>
                </c:pt>
                <c:pt idx="31">
                  <c:v>44970</c:v>
                </c:pt>
                <c:pt idx="32">
                  <c:v>44971</c:v>
                </c:pt>
                <c:pt idx="33">
                  <c:v>44972</c:v>
                </c:pt>
                <c:pt idx="34">
                  <c:v>44973</c:v>
                </c:pt>
                <c:pt idx="35">
                  <c:v>44974</c:v>
                </c:pt>
                <c:pt idx="36">
                  <c:v>44977</c:v>
                </c:pt>
                <c:pt idx="37">
                  <c:v>44978</c:v>
                </c:pt>
                <c:pt idx="38">
                  <c:v>44979</c:v>
                </c:pt>
                <c:pt idx="39">
                  <c:v>44980</c:v>
                </c:pt>
                <c:pt idx="40">
                  <c:v>44981</c:v>
                </c:pt>
                <c:pt idx="41">
                  <c:v>44984</c:v>
                </c:pt>
                <c:pt idx="42">
                  <c:v>44985</c:v>
                </c:pt>
                <c:pt idx="43">
                  <c:v>44986</c:v>
                </c:pt>
                <c:pt idx="44">
                  <c:v>44987</c:v>
                </c:pt>
                <c:pt idx="45">
                  <c:v>44988</c:v>
                </c:pt>
                <c:pt idx="46">
                  <c:v>44991</c:v>
                </c:pt>
                <c:pt idx="47">
                  <c:v>44992</c:v>
                </c:pt>
                <c:pt idx="48">
                  <c:v>44993</c:v>
                </c:pt>
                <c:pt idx="49">
                  <c:v>44994</c:v>
                </c:pt>
                <c:pt idx="50">
                  <c:v>44995</c:v>
                </c:pt>
                <c:pt idx="51">
                  <c:v>44998</c:v>
                </c:pt>
                <c:pt idx="52">
                  <c:v>44999</c:v>
                </c:pt>
                <c:pt idx="53">
                  <c:v>45000</c:v>
                </c:pt>
                <c:pt idx="54">
                  <c:v>45001</c:v>
                </c:pt>
                <c:pt idx="55">
                  <c:v>45002</c:v>
                </c:pt>
                <c:pt idx="56">
                  <c:v>45005</c:v>
                </c:pt>
                <c:pt idx="57">
                  <c:v>45006</c:v>
                </c:pt>
                <c:pt idx="58">
                  <c:v>45007</c:v>
                </c:pt>
                <c:pt idx="59">
                  <c:v>45008</c:v>
                </c:pt>
                <c:pt idx="60">
                  <c:v>45009</c:v>
                </c:pt>
                <c:pt idx="61">
                  <c:v>45012</c:v>
                </c:pt>
                <c:pt idx="62">
                  <c:v>45013</c:v>
                </c:pt>
                <c:pt idx="63">
                  <c:v>45014</c:v>
                </c:pt>
                <c:pt idx="64">
                  <c:v>45015</c:v>
                </c:pt>
                <c:pt idx="65">
                  <c:v>45016</c:v>
                </c:pt>
                <c:pt idx="66">
                  <c:v>45019</c:v>
                </c:pt>
                <c:pt idx="67">
                  <c:v>45020</c:v>
                </c:pt>
                <c:pt idx="68">
                  <c:v>45021</c:v>
                </c:pt>
                <c:pt idx="69">
                  <c:v>45022</c:v>
                </c:pt>
                <c:pt idx="70">
                  <c:v>45023</c:v>
                </c:pt>
                <c:pt idx="71">
                  <c:v>45026</c:v>
                </c:pt>
                <c:pt idx="72">
                  <c:v>45027</c:v>
                </c:pt>
                <c:pt idx="73">
                  <c:v>45028</c:v>
                </c:pt>
                <c:pt idx="74">
                  <c:v>45029</c:v>
                </c:pt>
                <c:pt idx="75">
                  <c:v>45030</c:v>
                </c:pt>
                <c:pt idx="76">
                  <c:v>45033</c:v>
                </c:pt>
                <c:pt idx="77">
                  <c:v>45034</c:v>
                </c:pt>
                <c:pt idx="78">
                  <c:v>45035</c:v>
                </c:pt>
                <c:pt idx="79">
                  <c:v>45036</c:v>
                </c:pt>
                <c:pt idx="80">
                  <c:v>45037</c:v>
                </c:pt>
                <c:pt idx="81">
                  <c:v>45040</c:v>
                </c:pt>
                <c:pt idx="82">
                  <c:v>45041</c:v>
                </c:pt>
                <c:pt idx="83">
                  <c:v>45042</c:v>
                </c:pt>
                <c:pt idx="84">
                  <c:v>45043</c:v>
                </c:pt>
                <c:pt idx="85">
                  <c:v>45044</c:v>
                </c:pt>
                <c:pt idx="86">
                  <c:v>45047</c:v>
                </c:pt>
                <c:pt idx="87">
                  <c:v>45048</c:v>
                </c:pt>
                <c:pt idx="88">
                  <c:v>45049</c:v>
                </c:pt>
                <c:pt idx="89">
                  <c:v>45050</c:v>
                </c:pt>
                <c:pt idx="90">
                  <c:v>45051</c:v>
                </c:pt>
                <c:pt idx="91">
                  <c:v>45054</c:v>
                </c:pt>
                <c:pt idx="92">
                  <c:v>45055</c:v>
                </c:pt>
                <c:pt idx="93">
                  <c:v>45056</c:v>
                </c:pt>
                <c:pt idx="94">
                  <c:v>45057</c:v>
                </c:pt>
                <c:pt idx="95">
                  <c:v>45058</c:v>
                </c:pt>
                <c:pt idx="96">
                  <c:v>45061</c:v>
                </c:pt>
                <c:pt idx="97">
                  <c:v>45062</c:v>
                </c:pt>
                <c:pt idx="98">
                  <c:v>45063</c:v>
                </c:pt>
                <c:pt idx="99">
                  <c:v>45064</c:v>
                </c:pt>
                <c:pt idx="100">
                  <c:v>45065</c:v>
                </c:pt>
                <c:pt idx="101">
                  <c:v>45068</c:v>
                </c:pt>
                <c:pt idx="102">
                  <c:v>45069</c:v>
                </c:pt>
                <c:pt idx="103">
                  <c:v>45070</c:v>
                </c:pt>
                <c:pt idx="104">
                  <c:v>45071</c:v>
                </c:pt>
                <c:pt idx="105">
                  <c:v>45072</c:v>
                </c:pt>
                <c:pt idx="106">
                  <c:v>45075</c:v>
                </c:pt>
                <c:pt idx="107">
                  <c:v>45076</c:v>
                </c:pt>
                <c:pt idx="108">
                  <c:v>45077</c:v>
                </c:pt>
                <c:pt idx="109">
                  <c:v>45078</c:v>
                </c:pt>
                <c:pt idx="110">
                  <c:v>45079</c:v>
                </c:pt>
                <c:pt idx="111">
                  <c:v>45082</c:v>
                </c:pt>
                <c:pt idx="112">
                  <c:v>45083</c:v>
                </c:pt>
                <c:pt idx="113">
                  <c:v>45084</c:v>
                </c:pt>
                <c:pt idx="114">
                  <c:v>45085</c:v>
                </c:pt>
                <c:pt idx="115">
                  <c:v>45086</c:v>
                </c:pt>
                <c:pt idx="116">
                  <c:v>45089</c:v>
                </c:pt>
                <c:pt idx="117">
                  <c:v>45090</c:v>
                </c:pt>
                <c:pt idx="118">
                  <c:v>45091</c:v>
                </c:pt>
                <c:pt idx="119">
                  <c:v>45092</c:v>
                </c:pt>
                <c:pt idx="120">
                  <c:v>45093</c:v>
                </c:pt>
                <c:pt idx="121">
                  <c:v>45096</c:v>
                </c:pt>
                <c:pt idx="122">
                  <c:v>45097</c:v>
                </c:pt>
                <c:pt idx="123">
                  <c:v>45098</c:v>
                </c:pt>
                <c:pt idx="124">
                  <c:v>45099</c:v>
                </c:pt>
                <c:pt idx="125">
                  <c:v>45100</c:v>
                </c:pt>
                <c:pt idx="126">
                  <c:v>45103</c:v>
                </c:pt>
                <c:pt idx="127">
                  <c:v>45104</c:v>
                </c:pt>
                <c:pt idx="128">
                  <c:v>45105</c:v>
                </c:pt>
                <c:pt idx="129">
                  <c:v>45106</c:v>
                </c:pt>
                <c:pt idx="130">
                  <c:v>45107</c:v>
                </c:pt>
                <c:pt idx="131">
                  <c:v>45110</c:v>
                </c:pt>
                <c:pt idx="132">
                  <c:v>45111</c:v>
                </c:pt>
                <c:pt idx="133">
                  <c:v>45112</c:v>
                </c:pt>
                <c:pt idx="134">
                  <c:v>45113</c:v>
                </c:pt>
                <c:pt idx="135">
                  <c:v>45114</c:v>
                </c:pt>
                <c:pt idx="136">
                  <c:v>45117</c:v>
                </c:pt>
                <c:pt idx="137">
                  <c:v>45118</c:v>
                </c:pt>
                <c:pt idx="138">
                  <c:v>45119</c:v>
                </c:pt>
                <c:pt idx="139">
                  <c:v>45120</c:v>
                </c:pt>
                <c:pt idx="140">
                  <c:v>45121</c:v>
                </c:pt>
                <c:pt idx="141">
                  <c:v>45124</c:v>
                </c:pt>
                <c:pt idx="142">
                  <c:v>45125</c:v>
                </c:pt>
                <c:pt idx="143">
                  <c:v>45126</c:v>
                </c:pt>
                <c:pt idx="144">
                  <c:v>45127</c:v>
                </c:pt>
                <c:pt idx="145">
                  <c:v>45128</c:v>
                </c:pt>
                <c:pt idx="146">
                  <c:v>45131</c:v>
                </c:pt>
                <c:pt idx="147">
                  <c:v>45132</c:v>
                </c:pt>
                <c:pt idx="148">
                  <c:v>45133</c:v>
                </c:pt>
                <c:pt idx="149">
                  <c:v>45134</c:v>
                </c:pt>
                <c:pt idx="150">
                  <c:v>45135</c:v>
                </c:pt>
                <c:pt idx="151">
                  <c:v>45138</c:v>
                </c:pt>
                <c:pt idx="152">
                  <c:v>45139</c:v>
                </c:pt>
                <c:pt idx="153">
                  <c:v>45140</c:v>
                </c:pt>
                <c:pt idx="154">
                  <c:v>45141</c:v>
                </c:pt>
                <c:pt idx="155">
                  <c:v>45142</c:v>
                </c:pt>
                <c:pt idx="156">
                  <c:v>45145</c:v>
                </c:pt>
                <c:pt idx="157">
                  <c:v>45146</c:v>
                </c:pt>
                <c:pt idx="158">
                  <c:v>45147</c:v>
                </c:pt>
                <c:pt idx="159">
                  <c:v>45148</c:v>
                </c:pt>
                <c:pt idx="160">
                  <c:v>45149</c:v>
                </c:pt>
                <c:pt idx="161">
                  <c:v>45152</c:v>
                </c:pt>
                <c:pt idx="162">
                  <c:v>45153</c:v>
                </c:pt>
                <c:pt idx="163">
                  <c:v>45154</c:v>
                </c:pt>
                <c:pt idx="164">
                  <c:v>45155</c:v>
                </c:pt>
                <c:pt idx="165">
                  <c:v>45156</c:v>
                </c:pt>
                <c:pt idx="166">
                  <c:v>45159</c:v>
                </c:pt>
                <c:pt idx="167">
                  <c:v>45160</c:v>
                </c:pt>
                <c:pt idx="168">
                  <c:v>45161</c:v>
                </c:pt>
                <c:pt idx="169">
                  <c:v>45162</c:v>
                </c:pt>
                <c:pt idx="170">
                  <c:v>45163</c:v>
                </c:pt>
                <c:pt idx="171">
                  <c:v>45166</c:v>
                </c:pt>
                <c:pt idx="172">
                  <c:v>45167</c:v>
                </c:pt>
                <c:pt idx="173">
                  <c:v>45168</c:v>
                </c:pt>
                <c:pt idx="174">
                  <c:v>45169</c:v>
                </c:pt>
                <c:pt idx="175">
                  <c:v>45170</c:v>
                </c:pt>
                <c:pt idx="176">
                  <c:v>45173</c:v>
                </c:pt>
                <c:pt idx="177">
                  <c:v>45174</c:v>
                </c:pt>
                <c:pt idx="178">
                  <c:v>45175</c:v>
                </c:pt>
                <c:pt idx="179">
                  <c:v>45176</c:v>
                </c:pt>
                <c:pt idx="180">
                  <c:v>45177</c:v>
                </c:pt>
                <c:pt idx="181">
                  <c:v>45180</c:v>
                </c:pt>
                <c:pt idx="182">
                  <c:v>45181</c:v>
                </c:pt>
                <c:pt idx="183">
                  <c:v>45182</c:v>
                </c:pt>
                <c:pt idx="184">
                  <c:v>45183</c:v>
                </c:pt>
                <c:pt idx="185">
                  <c:v>45184</c:v>
                </c:pt>
                <c:pt idx="186">
                  <c:v>45187</c:v>
                </c:pt>
                <c:pt idx="187">
                  <c:v>45188</c:v>
                </c:pt>
                <c:pt idx="188">
                  <c:v>45189</c:v>
                </c:pt>
                <c:pt idx="189">
                  <c:v>45190</c:v>
                </c:pt>
                <c:pt idx="190">
                  <c:v>45191</c:v>
                </c:pt>
                <c:pt idx="191">
                  <c:v>45194</c:v>
                </c:pt>
                <c:pt idx="192">
                  <c:v>45195</c:v>
                </c:pt>
                <c:pt idx="193">
                  <c:v>45196</c:v>
                </c:pt>
                <c:pt idx="194">
                  <c:v>45197</c:v>
                </c:pt>
                <c:pt idx="195">
                  <c:v>45198</c:v>
                </c:pt>
                <c:pt idx="196">
                  <c:v>45201</c:v>
                </c:pt>
                <c:pt idx="197">
                  <c:v>45202</c:v>
                </c:pt>
                <c:pt idx="198">
                  <c:v>45203</c:v>
                </c:pt>
                <c:pt idx="199">
                  <c:v>45204</c:v>
                </c:pt>
                <c:pt idx="200">
                  <c:v>45205</c:v>
                </c:pt>
                <c:pt idx="201">
                  <c:v>45208</c:v>
                </c:pt>
                <c:pt idx="202">
                  <c:v>45209</c:v>
                </c:pt>
                <c:pt idx="203">
                  <c:v>45210</c:v>
                </c:pt>
                <c:pt idx="204">
                  <c:v>45211</c:v>
                </c:pt>
                <c:pt idx="205">
                  <c:v>45212</c:v>
                </c:pt>
                <c:pt idx="206">
                  <c:v>45215</c:v>
                </c:pt>
                <c:pt idx="207">
                  <c:v>45216</c:v>
                </c:pt>
                <c:pt idx="208">
                  <c:v>45217</c:v>
                </c:pt>
                <c:pt idx="209">
                  <c:v>45218</c:v>
                </c:pt>
                <c:pt idx="210">
                  <c:v>45219</c:v>
                </c:pt>
                <c:pt idx="211">
                  <c:v>45222</c:v>
                </c:pt>
                <c:pt idx="212">
                  <c:v>45223</c:v>
                </c:pt>
                <c:pt idx="213">
                  <c:v>45224</c:v>
                </c:pt>
                <c:pt idx="214">
                  <c:v>45225</c:v>
                </c:pt>
                <c:pt idx="215">
                  <c:v>45226</c:v>
                </c:pt>
                <c:pt idx="216">
                  <c:v>45229</c:v>
                </c:pt>
                <c:pt idx="217">
                  <c:v>45230</c:v>
                </c:pt>
                <c:pt idx="218">
                  <c:v>45231</c:v>
                </c:pt>
                <c:pt idx="219">
                  <c:v>45232</c:v>
                </c:pt>
                <c:pt idx="220">
                  <c:v>45233</c:v>
                </c:pt>
                <c:pt idx="221">
                  <c:v>45236</c:v>
                </c:pt>
                <c:pt idx="222">
                  <c:v>45237</c:v>
                </c:pt>
                <c:pt idx="223">
                  <c:v>45238</c:v>
                </c:pt>
                <c:pt idx="224">
                  <c:v>45239</c:v>
                </c:pt>
                <c:pt idx="225">
                  <c:v>45240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45250</c:v>
                </c:pt>
                <c:pt idx="232">
                  <c:v>45251</c:v>
                </c:pt>
                <c:pt idx="233">
                  <c:v>45252</c:v>
                </c:pt>
                <c:pt idx="234">
                  <c:v>45253</c:v>
                </c:pt>
                <c:pt idx="235">
                  <c:v>45254</c:v>
                </c:pt>
                <c:pt idx="236">
                  <c:v>45257</c:v>
                </c:pt>
                <c:pt idx="237">
                  <c:v>45258</c:v>
                </c:pt>
                <c:pt idx="238">
                  <c:v>45259</c:v>
                </c:pt>
                <c:pt idx="239">
                  <c:v>45260</c:v>
                </c:pt>
                <c:pt idx="240">
                  <c:v>45261</c:v>
                </c:pt>
                <c:pt idx="241">
                  <c:v>45264</c:v>
                </c:pt>
                <c:pt idx="242">
                  <c:v>45265</c:v>
                </c:pt>
                <c:pt idx="243">
                  <c:v>45266</c:v>
                </c:pt>
                <c:pt idx="244">
                  <c:v>45267</c:v>
                </c:pt>
                <c:pt idx="245">
                  <c:v>45268</c:v>
                </c:pt>
                <c:pt idx="246">
                  <c:v>45271</c:v>
                </c:pt>
                <c:pt idx="247">
                  <c:v>45272</c:v>
                </c:pt>
                <c:pt idx="248">
                  <c:v>45273</c:v>
                </c:pt>
                <c:pt idx="249">
                  <c:v>45274</c:v>
                </c:pt>
                <c:pt idx="250">
                  <c:v>45275</c:v>
                </c:pt>
                <c:pt idx="251">
                  <c:v>45278</c:v>
                </c:pt>
                <c:pt idx="252">
                  <c:v>45279</c:v>
                </c:pt>
                <c:pt idx="253">
                  <c:v>45280</c:v>
                </c:pt>
                <c:pt idx="254">
                  <c:v>45281</c:v>
                </c:pt>
                <c:pt idx="255">
                  <c:v>45282</c:v>
                </c:pt>
                <c:pt idx="256">
                  <c:v>45285</c:v>
                </c:pt>
                <c:pt idx="257">
                  <c:v>45286</c:v>
                </c:pt>
                <c:pt idx="258">
                  <c:v>45287</c:v>
                </c:pt>
                <c:pt idx="259">
                  <c:v>45288</c:v>
                </c:pt>
                <c:pt idx="260">
                  <c:v>45289</c:v>
                </c:pt>
                <c:pt idx="261">
                  <c:v>45292</c:v>
                </c:pt>
                <c:pt idx="262">
                  <c:v>45293</c:v>
                </c:pt>
                <c:pt idx="263">
                  <c:v>45294</c:v>
                </c:pt>
                <c:pt idx="264">
                  <c:v>45295</c:v>
                </c:pt>
                <c:pt idx="265">
                  <c:v>45296</c:v>
                </c:pt>
                <c:pt idx="266">
                  <c:v>45299</c:v>
                </c:pt>
                <c:pt idx="267">
                  <c:v>45300</c:v>
                </c:pt>
                <c:pt idx="268">
                  <c:v>45301</c:v>
                </c:pt>
                <c:pt idx="269">
                  <c:v>45302</c:v>
                </c:pt>
                <c:pt idx="270">
                  <c:v>45303</c:v>
                </c:pt>
                <c:pt idx="271">
                  <c:v>45306</c:v>
                </c:pt>
                <c:pt idx="272">
                  <c:v>45307</c:v>
                </c:pt>
                <c:pt idx="273">
                  <c:v>45308</c:v>
                </c:pt>
                <c:pt idx="274">
                  <c:v>45309</c:v>
                </c:pt>
                <c:pt idx="275">
                  <c:v>45310</c:v>
                </c:pt>
                <c:pt idx="276">
                  <c:v>45313</c:v>
                </c:pt>
                <c:pt idx="277">
                  <c:v>45314</c:v>
                </c:pt>
                <c:pt idx="278">
                  <c:v>45315</c:v>
                </c:pt>
                <c:pt idx="279">
                  <c:v>45316</c:v>
                </c:pt>
                <c:pt idx="280">
                  <c:v>45317</c:v>
                </c:pt>
                <c:pt idx="281">
                  <c:v>45320</c:v>
                </c:pt>
                <c:pt idx="282">
                  <c:v>45321</c:v>
                </c:pt>
                <c:pt idx="283">
                  <c:v>45322</c:v>
                </c:pt>
                <c:pt idx="284">
                  <c:v>45323</c:v>
                </c:pt>
                <c:pt idx="285">
                  <c:v>45324</c:v>
                </c:pt>
                <c:pt idx="286">
                  <c:v>45327</c:v>
                </c:pt>
                <c:pt idx="287">
                  <c:v>45328</c:v>
                </c:pt>
                <c:pt idx="288">
                  <c:v>45329</c:v>
                </c:pt>
                <c:pt idx="289">
                  <c:v>45330</c:v>
                </c:pt>
                <c:pt idx="290">
                  <c:v>45331</c:v>
                </c:pt>
                <c:pt idx="291">
                  <c:v>45334</c:v>
                </c:pt>
                <c:pt idx="292">
                  <c:v>45335</c:v>
                </c:pt>
                <c:pt idx="293">
                  <c:v>45336</c:v>
                </c:pt>
                <c:pt idx="294">
                  <c:v>45337</c:v>
                </c:pt>
                <c:pt idx="295">
                  <c:v>45338</c:v>
                </c:pt>
                <c:pt idx="296">
                  <c:v>45341</c:v>
                </c:pt>
                <c:pt idx="297">
                  <c:v>45342</c:v>
                </c:pt>
                <c:pt idx="298">
                  <c:v>45343</c:v>
                </c:pt>
                <c:pt idx="299">
                  <c:v>45344</c:v>
                </c:pt>
                <c:pt idx="300">
                  <c:v>45345</c:v>
                </c:pt>
                <c:pt idx="301">
                  <c:v>45348</c:v>
                </c:pt>
                <c:pt idx="302">
                  <c:v>45349</c:v>
                </c:pt>
                <c:pt idx="303">
                  <c:v>45350</c:v>
                </c:pt>
                <c:pt idx="304">
                  <c:v>45351</c:v>
                </c:pt>
                <c:pt idx="305">
                  <c:v>45352</c:v>
                </c:pt>
                <c:pt idx="306">
                  <c:v>45355</c:v>
                </c:pt>
                <c:pt idx="307">
                  <c:v>45356</c:v>
                </c:pt>
                <c:pt idx="308">
                  <c:v>45357</c:v>
                </c:pt>
                <c:pt idx="309">
                  <c:v>45358</c:v>
                </c:pt>
                <c:pt idx="310">
                  <c:v>45359</c:v>
                </c:pt>
                <c:pt idx="311">
                  <c:v>45362</c:v>
                </c:pt>
                <c:pt idx="312">
                  <c:v>45363</c:v>
                </c:pt>
                <c:pt idx="313">
                  <c:v>45364</c:v>
                </c:pt>
                <c:pt idx="314">
                  <c:v>45365</c:v>
                </c:pt>
                <c:pt idx="315">
                  <c:v>45366</c:v>
                </c:pt>
                <c:pt idx="316">
                  <c:v>45369</c:v>
                </c:pt>
                <c:pt idx="317">
                  <c:v>45370</c:v>
                </c:pt>
                <c:pt idx="318">
                  <c:v>45371</c:v>
                </c:pt>
                <c:pt idx="319">
                  <c:v>45372</c:v>
                </c:pt>
                <c:pt idx="320">
                  <c:v>45373</c:v>
                </c:pt>
                <c:pt idx="321">
                  <c:v>45376</c:v>
                </c:pt>
                <c:pt idx="322">
                  <c:v>45377</c:v>
                </c:pt>
                <c:pt idx="323">
                  <c:v>45378</c:v>
                </c:pt>
                <c:pt idx="324">
                  <c:v>45379</c:v>
                </c:pt>
                <c:pt idx="325">
                  <c:v>45380</c:v>
                </c:pt>
                <c:pt idx="326">
                  <c:v>45383</c:v>
                </c:pt>
                <c:pt idx="327">
                  <c:v>45384</c:v>
                </c:pt>
                <c:pt idx="328">
                  <c:v>45385</c:v>
                </c:pt>
                <c:pt idx="329">
                  <c:v>45386</c:v>
                </c:pt>
                <c:pt idx="330">
                  <c:v>45387</c:v>
                </c:pt>
                <c:pt idx="331">
                  <c:v>45390</c:v>
                </c:pt>
                <c:pt idx="332">
                  <c:v>45391</c:v>
                </c:pt>
                <c:pt idx="333">
                  <c:v>45392</c:v>
                </c:pt>
                <c:pt idx="334">
                  <c:v>45393</c:v>
                </c:pt>
                <c:pt idx="335">
                  <c:v>45394</c:v>
                </c:pt>
                <c:pt idx="336">
                  <c:v>45397</c:v>
                </c:pt>
                <c:pt idx="337">
                  <c:v>45398</c:v>
                </c:pt>
                <c:pt idx="338">
                  <c:v>45399</c:v>
                </c:pt>
                <c:pt idx="339">
                  <c:v>45400</c:v>
                </c:pt>
                <c:pt idx="340">
                  <c:v>45401</c:v>
                </c:pt>
                <c:pt idx="341">
                  <c:v>45404</c:v>
                </c:pt>
                <c:pt idx="342">
                  <c:v>45405</c:v>
                </c:pt>
                <c:pt idx="343">
                  <c:v>45406</c:v>
                </c:pt>
                <c:pt idx="344">
                  <c:v>45407</c:v>
                </c:pt>
                <c:pt idx="345">
                  <c:v>45408</c:v>
                </c:pt>
                <c:pt idx="346">
                  <c:v>45411</c:v>
                </c:pt>
                <c:pt idx="347">
                  <c:v>45412</c:v>
                </c:pt>
                <c:pt idx="348">
                  <c:v>45413</c:v>
                </c:pt>
                <c:pt idx="349">
                  <c:v>45414</c:v>
                </c:pt>
                <c:pt idx="350">
                  <c:v>45415</c:v>
                </c:pt>
                <c:pt idx="351">
                  <c:v>45418</c:v>
                </c:pt>
                <c:pt idx="352">
                  <c:v>45419</c:v>
                </c:pt>
                <c:pt idx="353">
                  <c:v>45420</c:v>
                </c:pt>
                <c:pt idx="354">
                  <c:v>45421</c:v>
                </c:pt>
                <c:pt idx="355">
                  <c:v>45422</c:v>
                </c:pt>
                <c:pt idx="356">
                  <c:v>45425</c:v>
                </c:pt>
                <c:pt idx="357">
                  <c:v>45426</c:v>
                </c:pt>
                <c:pt idx="358">
                  <c:v>45427</c:v>
                </c:pt>
                <c:pt idx="359">
                  <c:v>45428</c:v>
                </c:pt>
                <c:pt idx="360">
                  <c:v>45429</c:v>
                </c:pt>
                <c:pt idx="361">
                  <c:v>45432</c:v>
                </c:pt>
                <c:pt idx="362">
                  <c:v>45433</c:v>
                </c:pt>
                <c:pt idx="363">
                  <c:v>45434</c:v>
                </c:pt>
                <c:pt idx="364">
                  <c:v>45435</c:v>
                </c:pt>
                <c:pt idx="365">
                  <c:v>45436</c:v>
                </c:pt>
                <c:pt idx="366">
                  <c:v>45439</c:v>
                </c:pt>
                <c:pt idx="367">
                  <c:v>45440</c:v>
                </c:pt>
                <c:pt idx="368">
                  <c:v>45441</c:v>
                </c:pt>
                <c:pt idx="369">
                  <c:v>45442</c:v>
                </c:pt>
                <c:pt idx="370">
                  <c:v>45443</c:v>
                </c:pt>
                <c:pt idx="371">
                  <c:v>45446</c:v>
                </c:pt>
                <c:pt idx="372">
                  <c:v>45447</c:v>
                </c:pt>
                <c:pt idx="373">
                  <c:v>45448</c:v>
                </c:pt>
                <c:pt idx="374">
                  <c:v>45449</c:v>
                </c:pt>
                <c:pt idx="375">
                  <c:v>45450</c:v>
                </c:pt>
                <c:pt idx="376">
                  <c:v>45453</c:v>
                </c:pt>
                <c:pt idx="377">
                  <c:v>45454</c:v>
                </c:pt>
                <c:pt idx="378">
                  <c:v>45455</c:v>
                </c:pt>
                <c:pt idx="379">
                  <c:v>45456</c:v>
                </c:pt>
                <c:pt idx="380">
                  <c:v>45457</c:v>
                </c:pt>
                <c:pt idx="381">
                  <c:v>45460</c:v>
                </c:pt>
                <c:pt idx="382">
                  <c:v>45461</c:v>
                </c:pt>
                <c:pt idx="383">
                  <c:v>45462</c:v>
                </c:pt>
                <c:pt idx="384">
                  <c:v>45463</c:v>
                </c:pt>
                <c:pt idx="385">
                  <c:v>45464</c:v>
                </c:pt>
                <c:pt idx="386">
                  <c:v>45467</c:v>
                </c:pt>
                <c:pt idx="387">
                  <c:v>45468</c:v>
                </c:pt>
                <c:pt idx="388">
                  <c:v>45469</c:v>
                </c:pt>
                <c:pt idx="389">
                  <c:v>45470</c:v>
                </c:pt>
                <c:pt idx="390">
                  <c:v>45471</c:v>
                </c:pt>
                <c:pt idx="391">
                  <c:v>45474</c:v>
                </c:pt>
                <c:pt idx="392">
                  <c:v>45475</c:v>
                </c:pt>
                <c:pt idx="393">
                  <c:v>45476</c:v>
                </c:pt>
                <c:pt idx="394">
                  <c:v>45477</c:v>
                </c:pt>
                <c:pt idx="395">
                  <c:v>45478</c:v>
                </c:pt>
                <c:pt idx="396">
                  <c:v>45481</c:v>
                </c:pt>
                <c:pt idx="397">
                  <c:v>45482</c:v>
                </c:pt>
                <c:pt idx="398">
                  <c:v>45483</c:v>
                </c:pt>
                <c:pt idx="399">
                  <c:v>45484</c:v>
                </c:pt>
                <c:pt idx="400">
                  <c:v>45485</c:v>
                </c:pt>
                <c:pt idx="401">
                  <c:v>45488</c:v>
                </c:pt>
                <c:pt idx="402">
                  <c:v>45489</c:v>
                </c:pt>
                <c:pt idx="403">
                  <c:v>45490</c:v>
                </c:pt>
                <c:pt idx="404">
                  <c:v>45491</c:v>
                </c:pt>
                <c:pt idx="405">
                  <c:v>45492</c:v>
                </c:pt>
                <c:pt idx="406">
                  <c:v>45495</c:v>
                </c:pt>
                <c:pt idx="407">
                  <c:v>45496</c:v>
                </c:pt>
                <c:pt idx="408">
                  <c:v>45497</c:v>
                </c:pt>
                <c:pt idx="409">
                  <c:v>45498</c:v>
                </c:pt>
                <c:pt idx="410">
                  <c:v>45499</c:v>
                </c:pt>
                <c:pt idx="411">
                  <c:v>45502</c:v>
                </c:pt>
                <c:pt idx="412">
                  <c:v>45503</c:v>
                </c:pt>
                <c:pt idx="413">
                  <c:v>45504</c:v>
                </c:pt>
                <c:pt idx="414">
                  <c:v>45505</c:v>
                </c:pt>
                <c:pt idx="415">
                  <c:v>45506</c:v>
                </c:pt>
                <c:pt idx="416">
                  <c:v>45509</c:v>
                </c:pt>
                <c:pt idx="417">
                  <c:v>45510</c:v>
                </c:pt>
                <c:pt idx="418">
                  <c:v>45511</c:v>
                </c:pt>
                <c:pt idx="419">
                  <c:v>45512</c:v>
                </c:pt>
                <c:pt idx="420">
                  <c:v>45513</c:v>
                </c:pt>
                <c:pt idx="421">
                  <c:v>45516</c:v>
                </c:pt>
                <c:pt idx="422">
                  <c:v>45517</c:v>
                </c:pt>
                <c:pt idx="423">
                  <c:v>45518</c:v>
                </c:pt>
                <c:pt idx="424">
                  <c:v>45519</c:v>
                </c:pt>
                <c:pt idx="425">
                  <c:v>45520</c:v>
                </c:pt>
                <c:pt idx="426">
                  <c:v>45523</c:v>
                </c:pt>
                <c:pt idx="427">
                  <c:v>45524</c:v>
                </c:pt>
                <c:pt idx="428">
                  <c:v>45525</c:v>
                </c:pt>
                <c:pt idx="429">
                  <c:v>45526</c:v>
                </c:pt>
                <c:pt idx="430">
                  <c:v>45527</c:v>
                </c:pt>
                <c:pt idx="431">
                  <c:v>45530</c:v>
                </c:pt>
                <c:pt idx="432">
                  <c:v>45531</c:v>
                </c:pt>
                <c:pt idx="433">
                  <c:v>45532</c:v>
                </c:pt>
                <c:pt idx="434">
                  <c:v>45533</c:v>
                </c:pt>
                <c:pt idx="435">
                  <c:v>45534</c:v>
                </c:pt>
                <c:pt idx="436">
                  <c:v>45537</c:v>
                </c:pt>
                <c:pt idx="437">
                  <c:v>45538</c:v>
                </c:pt>
                <c:pt idx="438">
                  <c:v>45539</c:v>
                </c:pt>
                <c:pt idx="439">
                  <c:v>45540</c:v>
                </c:pt>
                <c:pt idx="440">
                  <c:v>45541</c:v>
                </c:pt>
                <c:pt idx="441">
                  <c:v>45544</c:v>
                </c:pt>
                <c:pt idx="442">
                  <c:v>45545</c:v>
                </c:pt>
                <c:pt idx="443">
                  <c:v>45546</c:v>
                </c:pt>
                <c:pt idx="444">
                  <c:v>45547</c:v>
                </c:pt>
                <c:pt idx="445">
                  <c:v>45548</c:v>
                </c:pt>
                <c:pt idx="446">
                  <c:v>45551</c:v>
                </c:pt>
                <c:pt idx="447">
                  <c:v>45552</c:v>
                </c:pt>
                <c:pt idx="448">
                  <c:v>45553</c:v>
                </c:pt>
                <c:pt idx="449">
                  <c:v>45554</c:v>
                </c:pt>
                <c:pt idx="450">
                  <c:v>45555</c:v>
                </c:pt>
                <c:pt idx="451">
                  <c:v>45558</c:v>
                </c:pt>
                <c:pt idx="452">
                  <c:v>45559</c:v>
                </c:pt>
                <c:pt idx="453">
                  <c:v>45560</c:v>
                </c:pt>
                <c:pt idx="454">
                  <c:v>45561</c:v>
                </c:pt>
                <c:pt idx="455">
                  <c:v>45562</c:v>
                </c:pt>
                <c:pt idx="456">
                  <c:v>45565</c:v>
                </c:pt>
                <c:pt idx="457">
                  <c:v>45566</c:v>
                </c:pt>
                <c:pt idx="458">
                  <c:v>45567</c:v>
                </c:pt>
                <c:pt idx="459">
                  <c:v>45568</c:v>
                </c:pt>
                <c:pt idx="460">
                  <c:v>45569</c:v>
                </c:pt>
                <c:pt idx="461">
                  <c:v>45572</c:v>
                </c:pt>
                <c:pt idx="462">
                  <c:v>45573</c:v>
                </c:pt>
                <c:pt idx="463">
                  <c:v>45574</c:v>
                </c:pt>
                <c:pt idx="464">
                  <c:v>45575</c:v>
                </c:pt>
                <c:pt idx="465">
                  <c:v>45576</c:v>
                </c:pt>
                <c:pt idx="466">
                  <c:v>45579</c:v>
                </c:pt>
                <c:pt idx="467">
                  <c:v>45580</c:v>
                </c:pt>
                <c:pt idx="468">
                  <c:v>45581</c:v>
                </c:pt>
                <c:pt idx="469">
                  <c:v>45582</c:v>
                </c:pt>
                <c:pt idx="470">
                  <c:v>45583</c:v>
                </c:pt>
                <c:pt idx="471">
                  <c:v>45586</c:v>
                </c:pt>
                <c:pt idx="472">
                  <c:v>45587</c:v>
                </c:pt>
                <c:pt idx="473">
                  <c:v>45588</c:v>
                </c:pt>
                <c:pt idx="474">
                  <c:v>45589</c:v>
                </c:pt>
                <c:pt idx="475">
                  <c:v>45590</c:v>
                </c:pt>
                <c:pt idx="476">
                  <c:v>45593</c:v>
                </c:pt>
                <c:pt idx="477">
                  <c:v>45594</c:v>
                </c:pt>
                <c:pt idx="478">
                  <c:v>45595</c:v>
                </c:pt>
                <c:pt idx="479">
                  <c:v>45596</c:v>
                </c:pt>
                <c:pt idx="480">
                  <c:v>45597</c:v>
                </c:pt>
                <c:pt idx="481">
                  <c:v>45600</c:v>
                </c:pt>
                <c:pt idx="482">
                  <c:v>45601</c:v>
                </c:pt>
                <c:pt idx="483">
                  <c:v>45602</c:v>
                </c:pt>
                <c:pt idx="484">
                  <c:v>45603</c:v>
                </c:pt>
                <c:pt idx="485">
                  <c:v>45604</c:v>
                </c:pt>
                <c:pt idx="486">
                  <c:v>45607</c:v>
                </c:pt>
                <c:pt idx="487">
                  <c:v>45608</c:v>
                </c:pt>
                <c:pt idx="488">
                  <c:v>45609</c:v>
                </c:pt>
                <c:pt idx="489">
                  <c:v>45610</c:v>
                </c:pt>
                <c:pt idx="490">
                  <c:v>45611</c:v>
                </c:pt>
                <c:pt idx="491">
                  <c:v>45614</c:v>
                </c:pt>
                <c:pt idx="492">
                  <c:v>45615</c:v>
                </c:pt>
                <c:pt idx="493">
                  <c:v>45616</c:v>
                </c:pt>
                <c:pt idx="494">
                  <c:v>45617</c:v>
                </c:pt>
                <c:pt idx="495">
                  <c:v>45618</c:v>
                </c:pt>
                <c:pt idx="496">
                  <c:v>45621</c:v>
                </c:pt>
                <c:pt idx="497">
                  <c:v>45622</c:v>
                </c:pt>
                <c:pt idx="498">
                  <c:v>45623</c:v>
                </c:pt>
                <c:pt idx="499">
                  <c:v>45624</c:v>
                </c:pt>
                <c:pt idx="500">
                  <c:v>45625</c:v>
                </c:pt>
                <c:pt idx="501">
                  <c:v>45628</c:v>
                </c:pt>
                <c:pt idx="502">
                  <c:v>45629</c:v>
                </c:pt>
                <c:pt idx="503">
                  <c:v>45630</c:v>
                </c:pt>
                <c:pt idx="504">
                  <c:v>45631</c:v>
                </c:pt>
                <c:pt idx="505">
                  <c:v>45632</c:v>
                </c:pt>
                <c:pt idx="506">
                  <c:v>45635</c:v>
                </c:pt>
                <c:pt idx="507">
                  <c:v>45636</c:v>
                </c:pt>
                <c:pt idx="508">
                  <c:v>45637</c:v>
                </c:pt>
                <c:pt idx="509">
                  <c:v>45638</c:v>
                </c:pt>
                <c:pt idx="510">
                  <c:v>45639</c:v>
                </c:pt>
                <c:pt idx="511">
                  <c:v>45642</c:v>
                </c:pt>
                <c:pt idx="512">
                  <c:v>45643</c:v>
                </c:pt>
                <c:pt idx="513">
                  <c:v>45644</c:v>
                </c:pt>
                <c:pt idx="514">
                  <c:v>45645</c:v>
                </c:pt>
                <c:pt idx="515">
                  <c:v>45646</c:v>
                </c:pt>
                <c:pt idx="516">
                  <c:v>45649</c:v>
                </c:pt>
                <c:pt idx="517">
                  <c:v>45650</c:v>
                </c:pt>
                <c:pt idx="518">
                  <c:v>45651</c:v>
                </c:pt>
                <c:pt idx="519">
                  <c:v>45652</c:v>
                </c:pt>
                <c:pt idx="520">
                  <c:v>45653</c:v>
                </c:pt>
                <c:pt idx="521">
                  <c:v>45656</c:v>
                </c:pt>
                <c:pt idx="522">
                  <c:v>45657</c:v>
                </c:pt>
                <c:pt idx="523">
                  <c:v>45658</c:v>
                </c:pt>
                <c:pt idx="524">
                  <c:v>45659</c:v>
                </c:pt>
                <c:pt idx="525">
                  <c:v>45660</c:v>
                </c:pt>
                <c:pt idx="526">
                  <c:v>45663</c:v>
                </c:pt>
                <c:pt idx="527">
                  <c:v>45664</c:v>
                </c:pt>
                <c:pt idx="528">
                  <c:v>45665</c:v>
                </c:pt>
                <c:pt idx="529">
                  <c:v>45666</c:v>
                </c:pt>
                <c:pt idx="530">
                  <c:v>45667</c:v>
                </c:pt>
                <c:pt idx="531">
                  <c:v>45670</c:v>
                </c:pt>
                <c:pt idx="532">
                  <c:v>45671</c:v>
                </c:pt>
                <c:pt idx="533">
                  <c:v>45672</c:v>
                </c:pt>
                <c:pt idx="534">
                  <c:v>45673</c:v>
                </c:pt>
                <c:pt idx="535">
                  <c:v>45674</c:v>
                </c:pt>
                <c:pt idx="536">
                  <c:v>45677</c:v>
                </c:pt>
                <c:pt idx="537">
                  <c:v>45678</c:v>
                </c:pt>
                <c:pt idx="538">
                  <c:v>45679</c:v>
                </c:pt>
                <c:pt idx="539">
                  <c:v>45680</c:v>
                </c:pt>
                <c:pt idx="540">
                  <c:v>45681</c:v>
                </c:pt>
                <c:pt idx="541">
                  <c:v>45684</c:v>
                </c:pt>
                <c:pt idx="542">
                  <c:v>45685</c:v>
                </c:pt>
                <c:pt idx="543">
                  <c:v>45686</c:v>
                </c:pt>
                <c:pt idx="544">
                  <c:v>45687</c:v>
                </c:pt>
                <c:pt idx="545">
                  <c:v>45688</c:v>
                </c:pt>
                <c:pt idx="546">
                  <c:v>45691</c:v>
                </c:pt>
                <c:pt idx="547">
                  <c:v>45692</c:v>
                </c:pt>
                <c:pt idx="548">
                  <c:v>45693</c:v>
                </c:pt>
                <c:pt idx="549">
                  <c:v>45694</c:v>
                </c:pt>
                <c:pt idx="550">
                  <c:v>45695</c:v>
                </c:pt>
                <c:pt idx="551">
                  <c:v>45698</c:v>
                </c:pt>
                <c:pt idx="552">
                  <c:v>45699</c:v>
                </c:pt>
                <c:pt idx="553">
                  <c:v>45700</c:v>
                </c:pt>
                <c:pt idx="554">
                  <c:v>45701</c:v>
                </c:pt>
                <c:pt idx="555">
                  <c:v>45702</c:v>
                </c:pt>
                <c:pt idx="556">
                  <c:v>45705</c:v>
                </c:pt>
                <c:pt idx="557">
                  <c:v>45706</c:v>
                </c:pt>
                <c:pt idx="558">
                  <c:v>45707</c:v>
                </c:pt>
                <c:pt idx="559">
                  <c:v>45708</c:v>
                </c:pt>
                <c:pt idx="560">
                  <c:v>45709</c:v>
                </c:pt>
                <c:pt idx="561">
                  <c:v>45712</c:v>
                </c:pt>
                <c:pt idx="562">
                  <c:v>45713</c:v>
                </c:pt>
                <c:pt idx="563">
                  <c:v>45714</c:v>
                </c:pt>
                <c:pt idx="564">
                  <c:v>45715</c:v>
                </c:pt>
                <c:pt idx="565">
                  <c:v>45716</c:v>
                </c:pt>
                <c:pt idx="566">
                  <c:v>45719</c:v>
                </c:pt>
                <c:pt idx="567">
                  <c:v>45720</c:v>
                </c:pt>
                <c:pt idx="568">
                  <c:v>45721</c:v>
                </c:pt>
                <c:pt idx="569">
                  <c:v>45722</c:v>
                </c:pt>
                <c:pt idx="570">
                  <c:v>45723</c:v>
                </c:pt>
                <c:pt idx="571">
                  <c:v>45726</c:v>
                </c:pt>
                <c:pt idx="572">
                  <c:v>45727</c:v>
                </c:pt>
                <c:pt idx="573">
                  <c:v>45728</c:v>
                </c:pt>
                <c:pt idx="574">
                  <c:v>45729</c:v>
                </c:pt>
                <c:pt idx="575">
                  <c:v>45730</c:v>
                </c:pt>
                <c:pt idx="576">
                  <c:v>45733</c:v>
                </c:pt>
                <c:pt idx="577">
                  <c:v>45734</c:v>
                </c:pt>
                <c:pt idx="578">
                  <c:v>45735</c:v>
                </c:pt>
                <c:pt idx="579">
                  <c:v>45736</c:v>
                </c:pt>
                <c:pt idx="580">
                  <c:v>45737</c:v>
                </c:pt>
                <c:pt idx="581">
                  <c:v>45740</c:v>
                </c:pt>
                <c:pt idx="582">
                  <c:v>45741</c:v>
                </c:pt>
                <c:pt idx="583">
                  <c:v>45742</c:v>
                </c:pt>
                <c:pt idx="584">
                  <c:v>45743</c:v>
                </c:pt>
                <c:pt idx="585">
                  <c:v>45744</c:v>
                </c:pt>
                <c:pt idx="586">
                  <c:v>45747</c:v>
                </c:pt>
                <c:pt idx="587">
                  <c:v>45748</c:v>
                </c:pt>
                <c:pt idx="588">
                  <c:v>45749</c:v>
                </c:pt>
                <c:pt idx="589">
                  <c:v>45750</c:v>
                </c:pt>
                <c:pt idx="590">
                  <c:v>45751</c:v>
                </c:pt>
                <c:pt idx="591">
                  <c:v>45754</c:v>
                </c:pt>
                <c:pt idx="592">
                  <c:v>45755</c:v>
                </c:pt>
                <c:pt idx="593">
                  <c:v>45756</c:v>
                </c:pt>
                <c:pt idx="594">
                  <c:v>45757</c:v>
                </c:pt>
                <c:pt idx="595">
                  <c:v>45758</c:v>
                </c:pt>
                <c:pt idx="596">
                  <c:v>45761</c:v>
                </c:pt>
                <c:pt idx="597">
                  <c:v>45762</c:v>
                </c:pt>
                <c:pt idx="598">
                  <c:v>45763</c:v>
                </c:pt>
                <c:pt idx="599">
                  <c:v>45764</c:v>
                </c:pt>
                <c:pt idx="600">
                  <c:v>45765</c:v>
                </c:pt>
                <c:pt idx="601">
                  <c:v>45768</c:v>
                </c:pt>
                <c:pt idx="602">
                  <c:v>45769</c:v>
                </c:pt>
                <c:pt idx="603">
                  <c:v>45770</c:v>
                </c:pt>
                <c:pt idx="604">
                  <c:v>45771</c:v>
                </c:pt>
                <c:pt idx="605">
                  <c:v>45772</c:v>
                </c:pt>
                <c:pt idx="606">
                  <c:v>45775</c:v>
                </c:pt>
                <c:pt idx="607">
                  <c:v>45776</c:v>
                </c:pt>
                <c:pt idx="608">
                  <c:v>45777</c:v>
                </c:pt>
                <c:pt idx="609">
                  <c:v>45778</c:v>
                </c:pt>
                <c:pt idx="610">
                  <c:v>45779</c:v>
                </c:pt>
                <c:pt idx="611">
                  <c:v>45782</c:v>
                </c:pt>
                <c:pt idx="612">
                  <c:v>45783</c:v>
                </c:pt>
                <c:pt idx="613">
                  <c:v>45784</c:v>
                </c:pt>
                <c:pt idx="614">
                  <c:v>45785</c:v>
                </c:pt>
                <c:pt idx="615">
                  <c:v>45786</c:v>
                </c:pt>
                <c:pt idx="616">
                  <c:v>45789</c:v>
                </c:pt>
                <c:pt idx="617">
                  <c:v>45790</c:v>
                </c:pt>
                <c:pt idx="618">
                  <c:v>45791</c:v>
                </c:pt>
                <c:pt idx="619">
                  <c:v>45792</c:v>
                </c:pt>
                <c:pt idx="620">
                  <c:v>45793</c:v>
                </c:pt>
                <c:pt idx="621">
                  <c:v>45796</c:v>
                </c:pt>
                <c:pt idx="622">
                  <c:v>45797</c:v>
                </c:pt>
                <c:pt idx="623">
                  <c:v>45798</c:v>
                </c:pt>
                <c:pt idx="624">
                  <c:v>45799</c:v>
                </c:pt>
                <c:pt idx="625">
                  <c:v>45800</c:v>
                </c:pt>
                <c:pt idx="626">
                  <c:v>45803</c:v>
                </c:pt>
                <c:pt idx="627">
                  <c:v>45804</c:v>
                </c:pt>
                <c:pt idx="628">
                  <c:v>45805</c:v>
                </c:pt>
                <c:pt idx="629">
                  <c:v>45806</c:v>
                </c:pt>
                <c:pt idx="630">
                  <c:v>45807</c:v>
                </c:pt>
                <c:pt idx="631">
                  <c:v>45810</c:v>
                </c:pt>
                <c:pt idx="632">
                  <c:v>45811</c:v>
                </c:pt>
                <c:pt idx="633">
                  <c:v>45812</c:v>
                </c:pt>
                <c:pt idx="634">
                  <c:v>45813</c:v>
                </c:pt>
                <c:pt idx="635">
                  <c:v>45814</c:v>
                </c:pt>
                <c:pt idx="636">
                  <c:v>45817</c:v>
                </c:pt>
                <c:pt idx="637">
                  <c:v>45818</c:v>
                </c:pt>
                <c:pt idx="638">
                  <c:v>45819</c:v>
                </c:pt>
                <c:pt idx="639">
                  <c:v>45820</c:v>
                </c:pt>
                <c:pt idx="640">
                  <c:v>45821</c:v>
                </c:pt>
                <c:pt idx="641">
                  <c:v>45824</c:v>
                </c:pt>
                <c:pt idx="642">
                  <c:v>45825</c:v>
                </c:pt>
                <c:pt idx="643">
                  <c:v>45826</c:v>
                </c:pt>
                <c:pt idx="644">
                  <c:v>45827</c:v>
                </c:pt>
                <c:pt idx="645">
                  <c:v>45828</c:v>
                </c:pt>
                <c:pt idx="646">
                  <c:v>45831</c:v>
                </c:pt>
                <c:pt idx="647">
                  <c:v>45832</c:v>
                </c:pt>
                <c:pt idx="648">
                  <c:v>45833</c:v>
                </c:pt>
                <c:pt idx="649">
                  <c:v>45834</c:v>
                </c:pt>
                <c:pt idx="650">
                  <c:v>45835</c:v>
                </c:pt>
                <c:pt idx="651">
                  <c:v>45838</c:v>
                </c:pt>
                <c:pt idx="652">
                  <c:v>45839</c:v>
                </c:pt>
                <c:pt idx="653">
                  <c:v>45840</c:v>
                </c:pt>
                <c:pt idx="654">
                  <c:v>45841</c:v>
                </c:pt>
                <c:pt idx="655">
                  <c:v>45842</c:v>
                </c:pt>
                <c:pt idx="656">
                  <c:v>45845</c:v>
                </c:pt>
                <c:pt idx="657">
                  <c:v>45846</c:v>
                </c:pt>
                <c:pt idx="658">
                  <c:v>45847</c:v>
                </c:pt>
                <c:pt idx="659">
                  <c:v>45848</c:v>
                </c:pt>
                <c:pt idx="660">
                  <c:v>45849</c:v>
                </c:pt>
                <c:pt idx="661">
                  <c:v>45852</c:v>
                </c:pt>
                <c:pt idx="662">
                  <c:v>45853</c:v>
                </c:pt>
                <c:pt idx="663">
                  <c:v>45854</c:v>
                </c:pt>
                <c:pt idx="664">
                  <c:v>45855</c:v>
                </c:pt>
                <c:pt idx="665">
                  <c:v>45856</c:v>
                </c:pt>
                <c:pt idx="666">
                  <c:v>45859</c:v>
                </c:pt>
                <c:pt idx="667">
                  <c:v>45860</c:v>
                </c:pt>
                <c:pt idx="668">
                  <c:v>45861</c:v>
                </c:pt>
                <c:pt idx="669">
                  <c:v>45862</c:v>
                </c:pt>
                <c:pt idx="670">
                  <c:v>45863</c:v>
                </c:pt>
                <c:pt idx="671">
                  <c:v>45866</c:v>
                </c:pt>
                <c:pt idx="672">
                  <c:v>45867</c:v>
                </c:pt>
                <c:pt idx="673">
                  <c:v>45868</c:v>
                </c:pt>
                <c:pt idx="674">
                  <c:v>45869</c:v>
                </c:pt>
                <c:pt idx="675">
                  <c:v>45870</c:v>
                </c:pt>
                <c:pt idx="676">
                  <c:v>45873</c:v>
                </c:pt>
                <c:pt idx="677">
                  <c:v>45874</c:v>
                </c:pt>
                <c:pt idx="678">
                  <c:v>45875</c:v>
                </c:pt>
                <c:pt idx="679">
                  <c:v>45876</c:v>
                </c:pt>
                <c:pt idx="680">
                  <c:v>45877</c:v>
                </c:pt>
                <c:pt idx="681">
                  <c:v>45880</c:v>
                </c:pt>
                <c:pt idx="682">
                  <c:v>45881</c:v>
                </c:pt>
                <c:pt idx="683">
                  <c:v>45882</c:v>
                </c:pt>
                <c:pt idx="684">
                  <c:v>45883</c:v>
                </c:pt>
                <c:pt idx="685">
                  <c:v>45884</c:v>
                </c:pt>
                <c:pt idx="686">
                  <c:v>45887</c:v>
                </c:pt>
                <c:pt idx="687">
                  <c:v>45888</c:v>
                </c:pt>
                <c:pt idx="688">
                  <c:v>45889</c:v>
                </c:pt>
                <c:pt idx="689">
                  <c:v>45890</c:v>
                </c:pt>
                <c:pt idx="690">
                  <c:v>45891</c:v>
                </c:pt>
                <c:pt idx="691">
                  <c:v>45894</c:v>
                </c:pt>
                <c:pt idx="692">
                  <c:v>45895</c:v>
                </c:pt>
                <c:pt idx="693">
                  <c:v>45896</c:v>
                </c:pt>
                <c:pt idx="694">
                  <c:v>45897</c:v>
                </c:pt>
                <c:pt idx="695">
                  <c:v>45898</c:v>
                </c:pt>
                <c:pt idx="696">
                  <c:v>45901</c:v>
                </c:pt>
                <c:pt idx="697">
                  <c:v>45902</c:v>
                </c:pt>
                <c:pt idx="698">
                  <c:v>45903</c:v>
                </c:pt>
                <c:pt idx="699">
                  <c:v>45904</c:v>
                </c:pt>
                <c:pt idx="700">
                  <c:v>45905</c:v>
                </c:pt>
                <c:pt idx="701">
                  <c:v>45908</c:v>
                </c:pt>
                <c:pt idx="702">
                  <c:v>45909</c:v>
                </c:pt>
                <c:pt idx="703">
                  <c:v>45910</c:v>
                </c:pt>
                <c:pt idx="704">
                  <c:v>45911</c:v>
                </c:pt>
                <c:pt idx="705">
                  <c:v>45912</c:v>
                </c:pt>
                <c:pt idx="706">
                  <c:v>45915</c:v>
                </c:pt>
                <c:pt idx="707">
                  <c:v>45916</c:v>
                </c:pt>
                <c:pt idx="708">
                  <c:v>45917</c:v>
                </c:pt>
                <c:pt idx="709">
                  <c:v>45918</c:v>
                </c:pt>
                <c:pt idx="710">
                  <c:v>45919</c:v>
                </c:pt>
                <c:pt idx="711">
                  <c:v>45922</c:v>
                </c:pt>
                <c:pt idx="712">
                  <c:v>45923</c:v>
                </c:pt>
                <c:pt idx="713">
                  <c:v>45924</c:v>
                </c:pt>
                <c:pt idx="714">
                  <c:v>45925</c:v>
                </c:pt>
                <c:pt idx="715">
                  <c:v>45926</c:v>
                </c:pt>
                <c:pt idx="716">
                  <c:v>45929</c:v>
                </c:pt>
                <c:pt idx="717">
                  <c:v>45930</c:v>
                </c:pt>
                <c:pt idx="718">
                  <c:v>45931</c:v>
                </c:pt>
                <c:pt idx="719">
                  <c:v>45932</c:v>
                </c:pt>
                <c:pt idx="720">
                  <c:v>45933</c:v>
                </c:pt>
                <c:pt idx="721">
                  <c:v>45936</c:v>
                </c:pt>
                <c:pt idx="722">
                  <c:v>45937</c:v>
                </c:pt>
                <c:pt idx="723">
                  <c:v>45938</c:v>
                </c:pt>
                <c:pt idx="724">
                  <c:v>45939</c:v>
                </c:pt>
                <c:pt idx="725">
                  <c:v>45940</c:v>
                </c:pt>
                <c:pt idx="726">
                  <c:v>45943</c:v>
                </c:pt>
                <c:pt idx="727">
                  <c:v>45944</c:v>
                </c:pt>
                <c:pt idx="728">
                  <c:v>45945</c:v>
                </c:pt>
                <c:pt idx="729">
                  <c:v>45946</c:v>
                </c:pt>
                <c:pt idx="730">
                  <c:v>45947</c:v>
                </c:pt>
                <c:pt idx="731">
                  <c:v>45950</c:v>
                </c:pt>
                <c:pt idx="732">
                  <c:v>45951</c:v>
                </c:pt>
                <c:pt idx="733">
                  <c:v>45952</c:v>
                </c:pt>
                <c:pt idx="734">
                  <c:v>45953</c:v>
                </c:pt>
                <c:pt idx="735">
                  <c:v>45954</c:v>
                </c:pt>
                <c:pt idx="736">
                  <c:v>45957</c:v>
                </c:pt>
                <c:pt idx="737">
                  <c:v>45958</c:v>
                </c:pt>
                <c:pt idx="738">
                  <c:v>45959</c:v>
                </c:pt>
                <c:pt idx="739">
                  <c:v>45960</c:v>
                </c:pt>
                <c:pt idx="740">
                  <c:v>45961</c:v>
                </c:pt>
                <c:pt idx="741">
                  <c:v>45964</c:v>
                </c:pt>
                <c:pt idx="742">
                  <c:v>45965</c:v>
                </c:pt>
                <c:pt idx="743">
                  <c:v>45966</c:v>
                </c:pt>
                <c:pt idx="744">
                  <c:v>45967</c:v>
                </c:pt>
                <c:pt idx="745">
                  <c:v>45968</c:v>
                </c:pt>
                <c:pt idx="746">
                  <c:v>45971</c:v>
                </c:pt>
                <c:pt idx="747">
                  <c:v>45972</c:v>
                </c:pt>
                <c:pt idx="748">
                  <c:v>45973</c:v>
                </c:pt>
                <c:pt idx="749">
                  <c:v>45974</c:v>
                </c:pt>
                <c:pt idx="750">
                  <c:v>45975</c:v>
                </c:pt>
                <c:pt idx="751">
                  <c:v>45978</c:v>
                </c:pt>
                <c:pt idx="752">
                  <c:v>45979</c:v>
                </c:pt>
                <c:pt idx="753">
                  <c:v>45980</c:v>
                </c:pt>
                <c:pt idx="754">
                  <c:v>45981</c:v>
                </c:pt>
                <c:pt idx="755">
                  <c:v>45982</c:v>
                </c:pt>
                <c:pt idx="756">
                  <c:v>45985</c:v>
                </c:pt>
                <c:pt idx="757">
                  <c:v>45986</c:v>
                </c:pt>
                <c:pt idx="758">
                  <c:v>45987</c:v>
                </c:pt>
                <c:pt idx="759">
                  <c:v>45988</c:v>
                </c:pt>
                <c:pt idx="760">
                  <c:v>45989</c:v>
                </c:pt>
                <c:pt idx="761">
                  <c:v>45992</c:v>
                </c:pt>
                <c:pt idx="762">
                  <c:v>45993</c:v>
                </c:pt>
                <c:pt idx="763">
                  <c:v>45994</c:v>
                </c:pt>
                <c:pt idx="764">
                  <c:v>45995</c:v>
                </c:pt>
                <c:pt idx="765">
                  <c:v>45996</c:v>
                </c:pt>
                <c:pt idx="766">
                  <c:v>45999</c:v>
                </c:pt>
                <c:pt idx="767">
                  <c:v>46000</c:v>
                </c:pt>
                <c:pt idx="768">
                  <c:v>46001</c:v>
                </c:pt>
                <c:pt idx="769">
                  <c:v>46002</c:v>
                </c:pt>
                <c:pt idx="770">
                  <c:v>46003</c:v>
                </c:pt>
                <c:pt idx="771">
                  <c:v>46006</c:v>
                </c:pt>
                <c:pt idx="772">
                  <c:v>46007</c:v>
                </c:pt>
                <c:pt idx="773">
                  <c:v>46008</c:v>
                </c:pt>
                <c:pt idx="774">
                  <c:v>46009</c:v>
                </c:pt>
                <c:pt idx="775">
                  <c:v>46010</c:v>
                </c:pt>
                <c:pt idx="776">
                  <c:v>46013</c:v>
                </c:pt>
                <c:pt idx="777">
                  <c:v>46014</c:v>
                </c:pt>
                <c:pt idx="778">
                  <c:v>46015</c:v>
                </c:pt>
                <c:pt idx="779">
                  <c:v>46016</c:v>
                </c:pt>
                <c:pt idx="780">
                  <c:v>46017</c:v>
                </c:pt>
                <c:pt idx="781">
                  <c:v>46020</c:v>
                </c:pt>
                <c:pt idx="782">
                  <c:v>46021</c:v>
                </c:pt>
                <c:pt idx="783">
                  <c:v>46022</c:v>
                </c:pt>
                <c:pt idx="784">
                  <c:v>46023</c:v>
                </c:pt>
                <c:pt idx="785">
                  <c:v>46024</c:v>
                </c:pt>
                <c:pt idx="786">
                  <c:v>46027</c:v>
                </c:pt>
                <c:pt idx="787">
                  <c:v>46028</c:v>
                </c:pt>
                <c:pt idx="788">
                  <c:v>46029</c:v>
                </c:pt>
                <c:pt idx="789">
                  <c:v>46030</c:v>
                </c:pt>
                <c:pt idx="790">
                  <c:v>46031</c:v>
                </c:pt>
                <c:pt idx="791">
                  <c:v>46034</c:v>
                </c:pt>
                <c:pt idx="792">
                  <c:v>46035</c:v>
                </c:pt>
                <c:pt idx="793">
                  <c:v>46036</c:v>
                </c:pt>
                <c:pt idx="794">
                  <c:v>46037</c:v>
                </c:pt>
                <c:pt idx="795">
                  <c:v>46038</c:v>
                </c:pt>
                <c:pt idx="796">
                  <c:v>46041</c:v>
                </c:pt>
                <c:pt idx="797">
                  <c:v>46042</c:v>
                </c:pt>
                <c:pt idx="798">
                  <c:v>46043</c:v>
                </c:pt>
                <c:pt idx="799">
                  <c:v>46044</c:v>
                </c:pt>
                <c:pt idx="800">
                  <c:v>46045</c:v>
                </c:pt>
                <c:pt idx="801">
                  <c:v>46048</c:v>
                </c:pt>
                <c:pt idx="802">
                  <c:v>46049</c:v>
                </c:pt>
                <c:pt idx="803">
                  <c:v>46050</c:v>
                </c:pt>
                <c:pt idx="804">
                  <c:v>46051</c:v>
                </c:pt>
                <c:pt idx="805">
                  <c:v>46052</c:v>
                </c:pt>
                <c:pt idx="806">
                  <c:v>46055</c:v>
                </c:pt>
                <c:pt idx="807">
                  <c:v>46056</c:v>
                </c:pt>
                <c:pt idx="808">
                  <c:v>46057</c:v>
                </c:pt>
                <c:pt idx="809">
                  <c:v>46058</c:v>
                </c:pt>
                <c:pt idx="810">
                  <c:v>46059</c:v>
                </c:pt>
                <c:pt idx="811">
                  <c:v>46062</c:v>
                </c:pt>
                <c:pt idx="812">
                  <c:v>46063</c:v>
                </c:pt>
                <c:pt idx="813">
                  <c:v>46064</c:v>
                </c:pt>
                <c:pt idx="814">
                  <c:v>46065</c:v>
                </c:pt>
                <c:pt idx="815">
                  <c:v>46066</c:v>
                </c:pt>
                <c:pt idx="816">
                  <c:v>46069</c:v>
                </c:pt>
                <c:pt idx="817">
                  <c:v>46070</c:v>
                </c:pt>
                <c:pt idx="818">
                  <c:v>46071</c:v>
                </c:pt>
                <c:pt idx="819">
                  <c:v>46072</c:v>
                </c:pt>
                <c:pt idx="820">
                  <c:v>46073</c:v>
                </c:pt>
                <c:pt idx="821">
                  <c:v>46076</c:v>
                </c:pt>
                <c:pt idx="822">
                  <c:v>46077</c:v>
                </c:pt>
                <c:pt idx="823">
                  <c:v>46078</c:v>
                </c:pt>
                <c:pt idx="824">
                  <c:v>46079</c:v>
                </c:pt>
                <c:pt idx="825">
                  <c:v>46080</c:v>
                </c:pt>
                <c:pt idx="826">
                  <c:v>46083</c:v>
                </c:pt>
                <c:pt idx="827">
                  <c:v>46084</c:v>
                </c:pt>
                <c:pt idx="828">
                  <c:v>46085</c:v>
                </c:pt>
                <c:pt idx="829">
                  <c:v>46086</c:v>
                </c:pt>
                <c:pt idx="830">
                  <c:v>46087</c:v>
                </c:pt>
                <c:pt idx="831">
                  <c:v>46090</c:v>
                </c:pt>
                <c:pt idx="832">
                  <c:v>46091</c:v>
                </c:pt>
                <c:pt idx="833">
                  <c:v>46092</c:v>
                </c:pt>
                <c:pt idx="834">
                  <c:v>46093</c:v>
                </c:pt>
                <c:pt idx="835">
                  <c:v>46094</c:v>
                </c:pt>
                <c:pt idx="836">
                  <c:v>46097</c:v>
                </c:pt>
                <c:pt idx="837">
                  <c:v>46098</c:v>
                </c:pt>
                <c:pt idx="838">
                  <c:v>46099</c:v>
                </c:pt>
                <c:pt idx="839">
                  <c:v>46100</c:v>
                </c:pt>
                <c:pt idx="840">
                  <c:v>46101</c:v>
                </c:pt>
                <c:pt idx="841">
                  <c:v>46104</c:v>
                </c:pt>
                <c:pt idx="842">
                  <c:v>46105</c:v>
                </c:pt>
                <c:pt idx="843">
                  <c:v>46106</c:v>
                </c:pt>
                <c:pt idx="844">
                  <c:v>46107</c:v>
                </c:pt>
                <c:pt idx="845">
                  <c:v>46108</c:v>
                </c:pt>
                <c:pt idx="846">
                  <c:v>46111</c:v>
                </c:pt>
                <c:pt idx="847">
                  <c:v>46112</c:v>
                </c:pt>
                <c:pt idx="848">
                  <c:v>46113</c:v>
                </c:pt>
                <c:pt idx="849">
                  <c:v>46114</c:v>
                </c:pt>
                <c:pt idx="850">
                  <c:v>46115</c:v>
                </c:pt>
                <c:pt idx="851">
                  <c:v>46118</c:v>
                </c:pt>
                <c:pt idx="852">
                  <c:v>46119</c:v>
                </c:pt>
                <c:pt idx="853">
                  <c:v>46120</c:v>
                </c:pt>
                <c:pt idx="854">
                  <c:v>46121</c:v>
                </c:pt>
                <c:pt idx="855">
                  <c:v>46122</c:v>
                </c:pt>
                <c:pt idx="856">
                  <c:v>46125</c:v>
                </c:pt>
                <c:pt idx="857">
                  <c:v>46126</c:v>
                </c:pt>
                <c:pt idx="858">
                  <c:v>46127</c:v>
                </c:pt>
                <c:pt idx="859">
                  <c:v>46128</c:v>
                </c:pt>
                <c:pt idx="860">
                  <c:v>46129</c:v>
                </c:pt>
                <c:pt idx="861">
                  <c:v>46132</c:v>
                </c:pt>
                <c:pt idx="862">
                  <c:v>46133</c:v>
                </c:pt>
                <c:pt idx="863">
                  <c:v>46134</c:v>
                </c:pt>
                <c:pt idx="864">
                  <c:v>46135</c:v>
                </c:pt>
                <c:pt idx="865">
                  <c:v>46136</c:v>
                </c:pt>
                <c:pt idx="866">
                  <c:v>46139</c:v>
                </c:pt>
                <c:pt idx="867">
                  <c:v>46140</c:v>
                </c:pt>
                <c:pt idx="868">
                  <c:v>46141</c:v>
                </c:pt>
                <c:pt idx="869">
                  <c:v>46142</c:v>
                </c:pt>
                <c:pt idx="870">
                  <c:v>46143</c:v>
                </c:pt>
                <c:pt idx="871">
                  <c:v>46146</c:v>
                </c:pt>
                <c:pt idx="872">
                  <c:v>46147</c:v>
                </c:pt>
                <c:pt idx="873">
                  <c:v>46148</c:v>
                </c:pt>
                <c:pt idx="874">
                  <c:v>46149</c:v>
                </c:pt>
                <c:pt idx="875">
                  <c:v>46150</c:v>
                </c:pt>
                <c:pt idx="876">
                  <c:v>46153</c:v>
                </c:pt>
                <c:pt idx="877">
                  <c:v>46154</c:v>
                </c:pt>
                <c:pt idx="878">
                  <c:v>46155</c:v>
                </c:pt>
                <c:pt idx="879">
                  <c:v>46156</c:v>
                </c:pt>
                <c:pt idx="880">
                  <c:v>46157</c:v>
                </c:pt>
                <c:pt idx="881">
                  <c:v>46160</c:v>
                </c:pt>
                <c:pt idx="882">
                  <c:v>46161</c:v>
                </c:pt>
                <c:pt idx="883">
                  <c:v>46162</c:v>
                </c:pt>
                <c:pt idx="884">
                  <c:v>46163</c:v>
                </c:pt>
                <c:pt idx="885">
                  <c:v>46164</c:v>
                </c:pt>
                <c:pt idx="886">
                  <c:v>46167</c:v>
                </c:pt>
                <c:pt idx="887">
                  <c:v>46168</c:v>
                </c:pt>
                <c:pt idx="888">
                  <c:v>46169</c:v>
                </c:pt>
                <c:pt idx="889">
                  <c:v>46170</c:v>
                </c:pt>
                <c:pt idx="890">
                  <c:v>46171</c:v>
                </c:pt>
                <c:pt idx="891">
                  <c:v>46174</c:v>
                </c:pt>
                <c:pt idx="892">
                  <c:v>46175</c:v>
                </c:pt>
                <c:pt idx="893">
                  <c:v>46176</c:v>
                </c:pt>
                <c:pt idx="894">
                  <c:v>46177</c:v>
                </c:pt>
                <c:pt idx="895">
                  <c:v>46178</c:v>
                </c:pt>
                <c:pt idx="896">
                  <c:v>46181</c:v>
                </c:pt>
                <c:pt idx="897">
                  <c:v>46182</c:v>
                </c:pt>
                <c:pt idx="898">
                  <c:v>46183</c:v>
                </c:pt>
                <c:pt idx="899">
                  <c:v>46184</c:v>
                </c:pt>
                <c:pt idx="900">
                  <c:v>46185</c:v>
                </c:pt>
                <c:pt idx="901">
                  <c:v>46188</c:v>
                </c:pt>
                <c:pt idx="902">
                  <c:v>46189</c:v>
                </c:pt>
                <c:pt idx="903">
                  <c:v>46190</c:v>
                </c:pt>
                <c:pt idx="904">
                  <c:v>46191</c:v>
                </c:pt>
                <c:pt idx="905">
                  <c:v>46192</c:v>
                </c:pt>
                <c:pt idx="906">
                  <c:v>46195</c:v>
                </c:pt>
                <c:pt idx="907">
                  <c:v>46196</c:v>
                </c:pt>
                <c:pt idx="908">
                  <c:v>46197</c:v>
                </c:pt>
                <c:pt idx="909">
                  <c:v>46198</c:v>
                </c:pt>
                <c:pt idx="910">
                  <c:v>46199</c:v>
                </c:pt>
                <c:pt idx="911">
                  <c:v>46202</c:v>
                </c:pt>
                <c:pt idx="912">
                  <c:v>46203</c:v>
                </c:pt>
                <c:pt idx="913">
                  <c:v>46204</c:v>
                </c:pt>
                <c:pt idx="914">
                  <c:v>46205</c:v>
                </c:pt>
                <c:pt idx="915">
                  <c:v>46206</c:v>
                </c:pt>
                <c:pt idx="916">
                  <c:v>46209</c:v>
                </c:pt>
                <c:pt idx="917">
                  <c:v>46210</c:v>
                </c:pt>
                <c:pt idx="918">
                  <c:v>46211</c:v>
                </c:pt>
                <c:pt idx="919">
                  <c:v>46212</c:v>
                </c:pt>
                <c:pt idx="920">
                  <c:v>46213</c:v>
                </c:pt>
                <c:pt idx="921">
                  <c:v>46216</c:v>
                </c:pt>
                <c:pt idx="922">
                  <c:v>46217</c:v>
                </c:pt>
                <c:pt idx="923">
                  <c:v>46218</c:v>
                </c:pt>
                <c:pt idx="924">
                  <c:v>46219</c:v>
                </c:pt>
                <c:pt idx="925">
                  <c:v>46220</c:v>
                </c:pt>
                <c:pt idx="926">
                  <c:v>46223</c:v>
                </c:pt>
                <c:pt idx="927">
                  <c:v>46224</c:v>
                </c:pt>
                <c:pt idx="928">
                  <c:v>46225</c:v>
                </c:pt>
                <c:pt idx="929">
                  <c:v>46226</c:v>
                </c:pt>
                <c:pt idx="930">
                  <c:v>46227</c:v>
                </c:pt>
                <c:pt idx="931">
                  <c:v>46230</c:v>
                </c:pt>
                <c:pt idx="932">
                  <c:v>46231</c:v>
                </c:pt>
                <c:pt idx="933">
                  <c:v>46232</c:v>
                </c:pt>
                <c:pt idx="934">
                  <c:v>46233</c:v>
                </c:pt>
                <c:pt idx="935">
                  <c:v>46234</c:v>
                </c:pt>
                <c:pt idx="936">
                  <c:v>46237</c:v>
                </c:pt>
                <c:pt idx="937">
                  <c:v>46238</c:v>
                </c:pt>
                <c:pt idx="938">
                  <c:v>46239</c:v>
                </c:pt>
                <c:pt idx="939">
                  <c:v>46240</c:v>
                </c:pt>
                <c:pt idx="940">
                  <c:v>46241</c:v>
                </c:pt>
                <c:pt idx="941">
                  <c:v>46244</c:v>
                </c:pt>
                <c:pt idx="942">
                  <c:v>46245</c:v>
                </c:pt>
                <c:pt idx="943">
                  <c:v>46246</c:v>
                </c:pt>
                <c:pt idx="944">
                  <c:v>46247</c:v>
                </c:pt>
                <c:pt idx="945">
                  <c:v>46248</c:v>
                </c:pt>
                <c:pt idx="946">
                  <c:v>46251</c:v>
                </c:pt>
                <c:pt idx="947">
                  <c:v>46252</c:v>
                </c:pt>
                <c:pt idx="948">
                  <c:v>46253</c:v>
                </c:pt>
                <c:pt idx="949">
                  <c:v>46254</c:v>
                </c:pt>
                <c:pt idx="950">
                  <c:v>46255</c:v>
                </c:pt>
                <c:pt idx="951">
                  <c:v>46258</c:v>
                </c:pt>
                <c:pt idx="952">
                  <c:v>46259</c:v>
                </c:pt>
                <c:pt idx="953">
                  <c:v>46260</c:v>
                </c:pt>
                <c:pt idx="954">
                  <c:v>46261</c:v>
                </c:pt>
                <c:pt idx="955">
                  <c:v>46262</c:v>
                </c:pt>
                <c:pt idx="956">
                  <c:v>46265</c:v>
                </c:pt>
                <c:pt idx="957">
                  <c:v>46266</c:v>
                </c:pt>
                <c:pt idx="958">
                  <c:v>46267</c:v>
                </c:pt>
                <c:pt idx="959">
                  <c:v>46268</c:v>
                </c:pt>
                <c:pt idx="960">
                  <c:v>46269</c:v>
                </c:pt>
                <c:pt idx="961">
                  <c:v>46272</c:v>
                </c:pt>
                <c:pt idx="962">
                  <c:v>46273</c:v>
                </c:pt>
                <c:pt idx="963">
                  <c:v>46274</c:v>
                </c:pt>
                <c:pt idx="964">
                  <c:v>46275</c:v>
                </c:pt>
                <c:pt idx="965">
                  <c:v>46276</c:v>
                </c:pt>
                <c:pt idx="966">
                  <c:v>46279</c:v>
                </c:pt>
                <c:pt idx="967">
                  <c:v>46280</c:v>
                </c:pt>
                <c:pt idx="968">
                  <c:v>46281</c:v>
                </c:pt>
                <c:pt idx="969">
                  <c:v>46282</c:v>
                </c:pt>
                <c:pt idx="970">
                  <c:v>46283</c:v>
                </c:pt>
                <c:pt idx="971">
                  <c:v>46286</c:v>
                </c:pt>
                <c:pt idx="972">
                  <c:v>46287</c:v>
                </c:pt>
                <c:pt idx="973">
                  <c:v>46288</c:v>
                </c:pt>
                <c:pt idx="974">
                  <c:v>46289</c:v>
                </c:pt>
                <c:pt idx="975">
                  <c:v>46290</c:v>
                </c:pt>
                <c:pt idx="976">
                  <c:v>46293</c:v>
                </c:pt>
                <c:pt idx="977">
                  <c:v>46294</c:v>
                </c:pt>
                <c:pt idx="978">
                  <c:v>46295</c:v>
                </c:pt>
                <c:pt idx="979">
                  <c:v>46296</c:v>
                </c:pt>
                <c:pt idx="980">
                  <c:v>46297</c:v>
                </c:pt>
                <c:pt idx="981">
                  <c:v>46300</c:v>
                </c:pt>
              </c:numCache>
            </c:numRef>
          </c:cat>
          <c:val>
            <c:numRef>
              <c:f>'Analysis Data'!$E$2:$E$983</c:f>
              <c:numCache>
                <c:formatCode>0.00%;[Red]\(0.00%\);\-</c:formatCode>
                <c:ptCount val="982"/>
                <c:pt idx="0">
                  <c:v>0</c:v>
                </c:pt>
                <c:pt idx="1">
                  <c:v>6.1752969404693658E-9</c:v>
                </c:pt>
                <c:pt idx="2">
                  <c:v>1.8723202052464138E-3</c:v>
                </c:pt>
                <c:pt idx="3">
                  <c:v>4.5948040945942292E-3</c:v>
                </c:pt>
                <c:pt idx="4">
                  <c:v>2.8710092356289962E-3</c:v>
                </c:pt>
                <c:pt idx="5">
                  <c:v>4.0528700835964493E-3</c:v>
                </c:pt>
                <c:pt idx="6">
                  <c:v>2.9433648302514825E-3</c:v>
                </c:pt>
                <c:pt idx="7">
                  <c:v>4.5529576878773348E-3</c:v>
                </c:pt>
                <c:pt idx="8">
                  <c:v>5.7765629007717756E-3</c:v>
                </c:pt>
                <c:pt idx="9">
                  <c:v>6.6568293863233929E-3</c:v>
                </c:pt>
                <c:pt idx="10">
                  <c:v>5.6484158429428444E-3</c:v>
                </c:pt>
                <c:pt idx="11">
                  <c:v>5.7294874303468468E-3</c:v>
                </c:pt>
                <c:pt idx="12">
                  <c:v>7.6835321180996896E-3</c:v>
                </c:pt>
                <c:pt idx="13">
                  <c:v>7.5742083059318066E-3</c:v>
                </c:pt>
                <c:pt idx="14">
                  <c:v>1.0025573545837219E-2</c:v>
                </c:pt>
                <c:pt idx="15">
                  <c:v>7.1032546779250527E-3</c:v>
                </c:pt>
                <c:pt idx="16">
                  <c:v>1.0725121923904402E-2</c:v>
                </c:pt>
                <c:pt idx="17">
                  <c:v>1.888659446670693E-2</c:v>
                </c:pt>
                <c:pt idx="18">
                  <c:v>2.0657942325426282E-2</c:v>
                </c:pt>
                <c:pt idx="19">
                  <c:v>1.9842273605269467E-2</c:v>
                </c:pt>
                <c:pt idx="20">
                  <c:v>1.9789117295558212E-2</c:v>
                </c:pt>
                <c:pt idx="21">
                  <c:v>1.8741132173855757E-2</c:v>
                </c:pt>
                <c:pt idx="22">
                  <c:v>2.1268326740193189E-2</c:v>
                </c:pt>
                <c:pt idx="23">
                  <c:v>2.2135933298548016E-2</c:v>
                </c:pt>
                <c:pt idx="24">
                  <c:v>2.2721143893886575E-2</c:v>
                </c:pt>
                <c:pt idx="25">
                  <c:v>2.4993336435424007E-2</c:v>
                </c:pt>
                <c:pt idx="26">
                  <c:v>2.7130674705173385E-2</c:v>
                </c:pt>
                <c:pt idx="27">
                  <c:v>2.739278862737704E-2</c:v>
                </c:pt>
                <c:pt idx="28">
                  <c:v>2.7450337057219665E-2</c:v>
                </c:pt>
                <c:pt idx="29">
                  <c:v>2.6703928762557005E-2</c:v>
                </c:pt>
                <c:pt idx="30">
                  <c:v>2.8926378276819875E-2</c:v>
                </c:pt>
                <c:pt idx="31">
                  <c:v>2.0207888173475741E-2</c:v>
                </c:pt>
                <c:pt idx="32">
                  <c:v>1.968371114165679E-2</c:v>
                </c:pt>
                <c:pt idx="33">
                  <c:v>2.042154251088113E-2</c:v>
                </c:pt>
                <c:pt idx="34">
                  <c:v>1.779155984759706E-2</c:v>
                </c:pt>
                <c:pt idx="35">
                  <c:v>2.2959082933616592E-2</c:v>
                </c:pt>
                <c:pt idx="36">
                  <c:v>2.28518811752072E-2</c:v>
                </c:pt>
                <c:pt idx="37">
                  <c:v>2.3210684113278646E-2</c:v>
                </c:pt>
                <c:pt idx="38">
                  <c:v>2.4189235397728215E-2</c:v>
                </c:pt>
                <c:pt idx="39">
                  <c:v>2.5493516834821595E-2</c:v>
                </c:pt>
                <c:pt idx="40">
                  <c:v>2.5623688561168922E-2</c:v>
                </c:pt>
                <c:pt idx="41">
                  <c:v>2.9920598221663042E-2</c:v>
                </c:pt>
                <c:pt idx="42">
                  <c:v>2.7848294837588217E-2</c:v>
                </c:pt>
                <c:pt idx="43">
                  <c:v>2.8299823993389595E-2</c:v>
                </c:pt>
                <c:pt idx="44">
                  <c:v>2.9885612638616443E-2</c:v>
                </c:pt>
                <c:pt idx="45">
                  <c:v>3.2694067903046742E-2</c:v>
                </c:pt>
                <c:pt idx="46">
                  <c:v>3.4355188946188608E-2</c:v>
                </c:pt>
                <c:pt idx="47">
                  <c:v>3.227565778558672E-2</c:v>
                </c:pt>
                <c:pt idx="48">
                  <c:v>3.3925976388944123E-2</c:v>
                </c:pt>
                <c:pt idx="49">
                  <c:v>2.6021882461820356E-2</c:v>
                </c:pt>
                <c:pt idx="50">
                  <c:v>2.0841439455947297E-2</c:v>
                </c:pt>
                <c:pt idx="51">
                  <c:v>2.0361728316234062E-2</c:v>
                </c:pt>
                <c:pt idx="52">
                  <c:v>2.2330837626291844E-2</c:v>
                </c:pt>
                <c:pt idx="53">
                  <c:v>1.8280213522301247E-2</c:v>
                </c:pt>
                <c:pt idx="54">
                  <c:v>2.0478080212007255E-2</c:v>
                </c:pt>
                <c:pt idx="55">
                  <c:v>2.1656484044360047E-2</c:v>
                </c:pt>
                <c:pt idx="56">
                  <c:v>2.3432898936785129E-2</c:v>
                </c:pt>
                <c:pt idx="57">
                  <c:v>2.4903990270829679E-2</c:v>
                </c:pt>
                <c:pt idx="58">
                  <c:v>2.2445752783051054E-2</c:v>
                </c:pt>
                <c:pt idx="59">
                  <c:v>1.9592914207341439E-2</c:v>
                </c:pt>
                <c:pt idx="60">
                  <c:v>2.2547840032831834E-2</c:v>
                </c:pt>
                <c:pt idx="61">
                  <c:v>2.3703309152069307E-2</c:v>
                </c:pt>
                <c:pt idx="62">
                  <c:v>2.4190742296163359E-2</c:v>
                </c:pt>
                <c:pt idx="63">
                  <c:v>2.6112555635685153E-2</c:v>
                </c:pt>
                <c:pt idx="64">
                  <c:v>2.5437317169120011E-2</c:v>
                </c:pt>
                <c:pt idx="65">
                  <c:v>2.5798303932052846E-2</c:v>
                </c:pt>
                <c:pt idx="66">
                  <c:v>2.6284377248341873E-2</c:v>
                </c:pt>
                <c:pt idx="67">
                  <c:v>2.6679290161247593E-2</c:v>
                </c:pt>
                <c:pt idx="68">
                  <c:v>2.4648132875130457E-2</c:v>
                </c:pt>
                <c:pt idx="69">
                  <c:v>2.4440441635307897E-2</c:v>
                </c:pt>
                <c:pt idx="70">
                  <c:v>2.4441767474300935E-2</c:v>
                </c:pt>
                <c:pt idx="71">
                  <c:v>2.52713750239697E-2</c:v>
                </c:pt>
                <c:pt idx="72">
                  <c:v>2.4406159685472328E-2</c:v>
                </c:pt>
                <c:pt idx="73">
                  <c:v>2.5618200980445094E-2</c:v>
                </c:pt>
                <c:pt idx="74">
                  <c:v>2.7026828664324043E-2</c:v>
                </c:pt>
                <c:pt idx="75">
                  <c:v>2.8755761792522483E-2</c:v>
                </c:pt>
                <c:pt idx="76">
                  <c:v>3.0321070216213775E-2</c:v>
                </c:pt>
                <c:pt idx="77">
                  <c:v>3.1150273974419385E-2</c:v>
                </c:pt>
                <c:pt idx="78">
                  <c:v>3.2516761241616621E-2</c:v>
                </c:pt>
                <c:pt idx="79">
                  <c:v>3.5488108766172033E-2</c:v>
                </c:pt>
                <c:pt idx="80">
                  <c:v>3.8034525190776991E-2</c:v>
                </c:pt>
                <c:pt idx="81">
                  <c:v>4.0710245050143978E-2</c:v>
                </c:pt>
                <c:pt idx="82">
                  <c:v>3.7328545565744387E-2</c:v>
                </c:pt>
                <c:pt idx="83">
                  <c:v>3.7132008653457671E-2</c:v>
                </c:pt>
                <c:pt idx="84">
                  <c:v>3.9683044631915632E-2</c:v>
                </c:pt>
                <c:pt idx="85">
                  <c:v>4.2489421874347677E-2</c:v>
                </c:pt>
                <c:pt idx="86">
                  <c:v>4.2217534339110463E-2</c:v>
                </c:pt>
                <c:pt idx="87">
                  <c:v>4.2937252918468838E-2</c:v>
                </c:pt>
                <c:pt idx="88">
                  <c:v>4.3958499287482189E-2</c:v>
                </c:pt>
                <c:pt idx="89">
                  <c:v>3.949407589376297E-2</c:v>
                </c:pt>
                <c:pt idx="90">
                  <c:v>4.1558755116668067E-2</c:v>
                </c:pt>
                <c:pt idx="91">
                  <c:v>4.1985282998975748E-2</c:v>
                </c:pt>
                <c:pt idx="92">
                  <c:v>4.1752397019301002E-2</c:v>
                </c:pt>
                <c:pt idx="93">
                  <c:v>4.2482312082075646E-2</c:v>
                </c:pt>
                <c:pt idx="94">
                  <c:v>4.3226975811769153E-2</c:v>
                </c:pt>
                <c:pt idx="95">
                  <c:v>4.3639659902768413E-2</c:v>
                </c:pt>
                <c:pt idx="96">
                  <c:v>4.4947726617122763E-2</c:v>
                </c:pt>
                <c:pt idx="97">
                  <c:v>4.5191745415610995E-2</c:v>
                </c:pt>
                <c:pt idx="98">
                  <c:v>4.8037616591973586E-2</c:v>
                </c:pt>
                <c:pt idx="99">
                  <c:v>4.7650952315951844E-2</c:v>
                </c:pt>
                <c:pt idx="100">
                  <c:v>5.169744259968212E-2</c:v>
                </c:pt>
                <c:pt idx="101">
                  <c:v>5.5889575145670722E-2</c:v>
                </c:pt>
                <c:pt idx="102">
                  <c:v>5.259731240311738E-2</c:v>
                </c:pt>
                <c:pt idx="103">
                  <c:v>5.2159526078748408E-2</c:v>
                </c:pt>
                <c:pt idx="104">
                  <c:v>5.2853711442538254E-2</c:v>
                </c:pt>
                <c:pt idx="105">
                  <c:v>5.11658905026664E-2</c:v>
                </c:pt>
                <c:pt idx="106">
                  <c:v>5.1109890959155857E-2</c:v>
                </c:pt>
                <c:pt idx="107">
                  <c:v>5.8811574513923492E-2</c:v>
                </c:pt>
                <c:pt idx="108">
                  <c:v>6.0177846653896694E-2</c:v>
                </c:pt>
                <c:pt idx="109">
                  <c:v>5.9304335816060316E-2</c:v>
                </c:pt>
                <c:pt idx="110">
                  <c:v>5.6019721755131702E-2</c:v>
                </c:pt>
                <c:pt idx="111">
                  <c:v>6.0664231244187183E-2</c:v>
                </c:pt>
                <c:pt idx="112">
                  <c:v>5.7707913810829847E-2</c:v>
                </c:pt>
                <c:pt idx="113">
                  <c:v>5.8388023257700539E-2</c:v>
                </c:pt>
                <c:pt idx="114">
                  <c:v>5.782669451762068E-2</c:v>
                </c:pt>
                <c:pt idx="115">
                  <c:v>5.6907401961709292E-2</c:v>
                </c:pt>
                <c:pt idx="116">
                  <c:v>6.1284481897321941E-2</c:v>
                </c:pt>
                <c:pt idx="117">
                  <c:v>6.675435587053058E-2</c:v>
                </c:pt>
                <c:pt idx="118">
                  <c:v>7.3770163699720337E-2</c:v>
                </c:pt>
                <c:pt idx="119">
                  <c:v>7.4733976169530258E-2</c:v>
                </c:pt>
                <c:pt idx="120">
                  <c:v>7.8926514178942808E-2</c:v>
                </c:pt>
                <c:pt idx="121">
                  <c:v>7.8935909150690931E-2</c:v>
                </c:pt>
                <c:pt idx="122">
                  <c:v>8.1680945636453783E-2</c:v>
                </c:pt>
                <c:pt idx="123">
                  <c:v>8.0931363716831406E-2</c:v>
                </c:pt>
                <c:pt idx="124">
                  <c:v>8.1115822615386746E-2</c:v>
                </c:pt>
                <c:pt idx="125">
                  <c:v>8.0480504648063667E-2</c:v>
                </c:pt>
                <c:pt idx="126">
                  <c:v>8.0524404422738893E-2</c:v>
                </c:pt>
                <c:pt idx="127">
                  <c:v>8.2710660068569197E-2</c:v>
                </c:pt>
                <c:pt idx="128">
                  <c:v>8.2523597713052954E-2</c:v>
                </c:pt>
                <c:pt idx="129">
                  <c:v>8.3213232952449978E-2</c:v>
                </c:pt>
                <c:pt idx="130">
                  <c:v>8.5680587771213235E-2</c:v>
                </c:pt>
                <c:pt idx="131">
                  <c:v>8.5842319587071003E-2</c:v>
                </c:pt>
                <c:pt idx="132">
                  <c:v>8.5799357617655003E-2</c:v>
                </c:pt>
                <c:pt idx="133">
                  <c:v>8.9326488250906388E-2</c:v>
                </c:pt>
                <c:pt idx="134">
                  <c:v>9.1576050576331225E-2</c:v>
                </c:pt>
                <c:pt idx="135">
                  <c:v>9.4649009612266966E-2</c:v>
                </c:pt>
                <c:pt idx="136">
                  <c:v>9.639857553530895E-2</c:v>
                </c:pt>
                <c:pt idx="137">
                  <c:v>9.557357551213963E-2</c:v>
                </c:pt>
                <c:pt idx="138">
                  <c:v>9.4706942753100876E-2</c:v>
                </c:pt>
                <c:pt idx="139">
                  <c:v>9.4959907137174504E-2</c:v>
                </c:pt>
                <c:pt idx="140">
                  <c:v>9.836251928930051E-2</c:v>
                </c:pt>
                <c:pt idx="141">
                  <c:v>0.10147031837541332</c:v>
                </c:pt>
                <c:pt idx="142">
                  <c:v>0.10404813069340557</c:v>
                </c:pt>
                <c:pt idx="143">
                  <c:v>0.10539507529143566</c:v>
                </c:pt>
                <c:pt idx="144">
                  <c:v>0.10391732754128724</c:v>
                </c:pt>
                <c:pt idx="145">
                  <c:v>0.10661358531005227</c:v>
                </c:pt>
                <c:pt idx="146">
                  <c:v>0.10930010561758263</c:v>
                </c:pt>
                <c:pt idx="147">
                  <c:v>0.11041265460407335</c:v>
                </c:pt>
                <c:pt idx="148">
                  <c:v>0.11490844342296236</c:v>
                </c:pt>
                <c:pt idx="149">
                  <c:v>9.9269682447169494E-2</c:v>
                </c:pt>
                <c:pt idx="150">
                  <c:v>0.10487956824554567</c:v>
                </c:pt>
                <c:pt idx="151">
                  <c:v>0.10767022382604874</c:v>
                </c:pt>
                <c:pt idx="152">
                  <c:v>0.10760099313209626</c:v>
                </c:pt>
                <c:pt idx="153">
                  <c:v>9.6003291443131689E-2</c:v>
                </c:pt>
                <c:pt idx="154">
                  <c:v>9.4470276834993649E-2</c:v>
                </c:pt>
                <c:pt idx="155">
                  <c:v>8.5744637220650288E-2</c:v>
                </c:pt>
                <c:pt idx="156">
                  <c:v>8.5616025839847509E-2</c:v>
                </c:pt>
                <c:pt idx="157">
                  <c:v>8.5257060722851552E-2</c:v>
                </c:pt>
                <c:pt idx="158">
                  <c:v>8.5129232456097714E-2</c:v>
                </c:pt>
                <c:pt idx="159">
                  <c:v>8.4198563796510584E-2</c:v>
                </c:pt>
                <c:pt idx="160">
                  <c:v>8.7969776880096884E-2</c:v>
                </c:pt>
                <c:pt idx="161">
                  <c:v>9.0225012596272247E-2</c:v>
                </c:pt>
                <c:pt idx="162">
                  <c:v>8.9006476852984351E-2</c:v>
                </c:pt>
                <c:pt idx="163">
                  <c:v>9.082049600231934E-2</c:v>
                </c:pt>
                <c:pt idx="164">
                  <c:v>8.7653493223286638E-2</c:v>
                </c:pt>
                <c:pt idx="165">
                  <c:v>8.7065822265247839E-2</c:v>
                </c:pt>
                <c:pt idx="166">
                  <c:v>8.7519587940608101E-2</c:v>
                </c:pt>
                <c:pt idx="167">
                  <c:v>8.9925480594826634E-2</c:v>
                </c:pt>
                <c:pt idx="168">
                  <c:v>8.6772658385393164E-2</c:v>
                </c:pt>
                <c:pt idx="169">
                  <c:v>8.3988110768597135E-2</c:v>
                </c:pt>
                <c:pt idx="170">
                  <c:v>8.3330888832040095E-2</c:v>
                </c:pt>
                <c:pt idx="171">
                  <c:v>8.5640125566837311E-2</c:v>
                </c:pt>
                <c:pt idx="172">
                  <c:v>8.8751042839150918E-2</c:v>
                </c:pt>
                <c:pt idx="173">
                  <c:v>9.0074483294972918E-2</c:v>
                </c:pt>
                <c:pt idx="174">
                  <c:v>8.9595739602086555E-2</c:v>
                </c:pt>
                <c:pt idx="175">
                  <c:v>9.2281513250188629E-2</c:v>
                </c:pt>
                <c:pt idx="176">
                  <c:v>9.2205867437068934E-2</c:v>
                </c:pt>
                <c:pt idx="177">
                  <c:v>9.4911820301186722E-2</c:v>
                </c:pt>
                <c:pt idx="178">
                  <c:v>9.3498093356501499E-2</c:v>
                </c:pt>
                <c:pt idx="179">
                  <c:v>9.3964426579414173E-2</c:v>
                </c:pt>
                <c:pt idx="180">
                  <c:v>9.402360846309854E-2</c:v>
                </c:pt>
                <c:pt idx="181">
                  <c:v>9.6791621063940791E-2</c:v>
                </c:pt>
                <c:pt idx="182">
                  <c:v>9.5115627496002109E-2</c:v>
                </c:pt>
                <c:pt idx="183">
                  <c:v>9.7172178659483022E-2</c:v>
                </c:pt>
                <c:pt idx="184">
                  <c:v>9.65324317664773E-2</c:v>
                </c:pt>
                <c:pt idx="185">
                  <c:v>9.6392267018205136E-2</c:v>
                </c:pt>
                <c:pt idx="186">
                  <c:v>9.8507849378188128E-2</c:v>
                </c:pt>
                <c:pt idx="187">
                  <c:v>9.810253093827126E-2</c:v>
                </c:pt>
                <c:pt idx="188">
                  <c:v>9.2788344397861877E-2</c:v>
                </c:pt>
                <c:pt idx="189">
                  <c:v>8.9540471870563243E-2</c:v>
                </c:pt>
                <c:pt idx="190">
                  <c:v>8.8823534443392527E-2</c:v>
                </c:pt>
                <c:pt idx="191">
                  <c:v>9.0061133010267413E-2</c:v>
                </c:pt>
                <c:pt idx="192">
                  <c:v>8.8053345698041019E-2</c:v>
                </c:pt>
                <c:pt idx="193">
                  <c:v>8.8816917586553412E-2</c:v>
                </c:pt>
                <c:pt idx="194">
                  <c:v>9.1612054463517945E-2</c:v>
                </c:pt>
                <c:pt idx="195">
                  <c:v>9.0764644800909622E-2</c:v>
                </c:pt>
                <c:pt idx="196">
                  <c:v>9.5928168988416829E-2</c:v>
                </c:pt>
                <c:pt idx="197">
                  <c:v>8.9481808457437806E-2</c:v>
                </c:pt>
                <c:pt idx="198">
                  <c:v>9.0831987312705031E-2</c:v>
                </c:pt>
                <c:pt idx="199">
                  <c:v>9.3053164029766045E-2</c:v>
                </c:pt>
                <c:pt idx="200">
                  <c:v>9.6846907273525185E-2</c:v>
                </c:pt>
                <c:pt idx="201">
                  <c:v>0.11976082737085036</c:v>
                </c:pt>
                <c:pt idx="202">
                  <c:v>0.12094793590357056</c:v>
                </c:pt>
                <c:pt idx="203">
                  <c:v>0.12299486709253227</c:v>
                </c:pt>
                <c:pt idx="204">
                  <c:v>0.12073330427097617</c:v>
                </c:pt>
                <c:pt idx="205">
                  <c:v>0.12245145354182529</c:v>
                </c:pt>
                <c:pt idx="206">
                  <c:v>0.12281240541909733</c:v>
                </c:pt>
                <c:pt idx="207">
                  <c:v>0.12605228678126901</c:v>
                </c:pt>
                <c:pt idx="208">
                  <c:v>0.12671594401478692</c:v>
                </c:pt>
                <c:pt idx="209">
                  <c:v>0.12731902152588392</c:v>
                </c:pt>
                <c:pt idx="210">
                  <c:v>0.12963167204929094</c:v>
                </c:pt>
                <c:pt idx="211">
                  <c:v>0.13052628439260139</c:v>
                </c:pt>
                <c:pt idx="212">
                  <c:v>0.1315608378261266</c:v>
                </c:pt>
                <c:pt idx="213">
                  <c:v>0.12738741164453149</c:v>
                </c:pt>
                <c:pt idx="214">
                  <c:v>0.1237444867901043</c:v>
                </c:pt>
                <c:pt idx="215">
                  <c:v>0.12399801778180075</c:v>
                </c:pt>
                <c:pt idx="216">
                  <c:v>0.12609690804363183</c:v>
                </c:pt>
                <c:pt idx="217">
                  <c:v>0.12641300837898406</c:v>
                </c:pt>
                <c:pt idx="218">
                  <c:v>0.12609525390352205</c:v>
                </c:pt>
                <c:pt idx="219">
                  <c:v>0.12889455403827621</c:v>
                </c:pt>
                <c:pt idx="220">
                  <c:v>0.12779982528611411</c:v>
                </c:pt>
                <c:pt idx="221">
                  <c:v>0.13059383014670334</c:v>
                </c:pt>
                <c:pt idx="222">
                  <c:v>0.13406410119939061</c:v>
                </c:pt>
                <c:pt idx="223">
                  <c:v>0.13541124001023763</c:v>
                </c:pt>
                <c:pt idx="224">
                  <c:v>0.12846935171573137</c:v>
                </c:pt>
                <c:pt idx="225">
                  <c:v>0.13092681782156346</c:v>
                </c:pt>
                <c:pt idx="226">
                  <c:v>0.13323125237148115</c:v>
                </c:pt>
                <c:pt idx="227">
                  <c:v>0.13181749184805214</c:v>
                </c:pt>
                <c:pt idx="228">
                  <c:v>0.13507241181439911</c:v>
                </c:pt>
                <c:pt idx="229">
                  <c:v>0.1376661850022991</c:v>
                </c:pt>
                <c:pt idx="230">
                  <c:v>0.14119592022672522</c:v>
                </c:pt>
                <c:pt idx="231">
                  <c:v>0.143932205479949</c:v>
                </c:pt>
                <c:pt idx="232">
                  <c:v>0.1447251803238081</c:v>
                </c:pt>
                <c:pt idx="233">
                  <c:v>0.14636573102944506</c:v>
                </c:pt>
                <c:pt idx="234">
                  <c:v>0.14637568967576686</c:v>
                </c:pt>
                <c:pt idx="235">
                  <c:v>0.14763985543716629</c:v>
                </c:pt>
                <c:pt idx="236">
                  <c:v>0.14995709775980481</c:v>
                </c:pt>
                <c:pt idx="237">
                  <c:v>0.14927674598785257</c:v>
                </c:pt>
                <c:pt idx="238">
                  <c:v>0.14922751425430625</c:v>
                </c:pt>
                <c:pt idx="239">
                  <c:v>0.15174677217096444</c:v>
                </c:pt>
                <c:pt idx="240">
                  <c:v>0.15352802001071475</c:v>
                </c:pt>
                <c:pt idx="241">
                  <c:v>0.1578676198236959</c:v>
                </c:pt>
                <c:pt idx="242">
                  <c:v>0.15830755278222575</c:v>
                </c:pt>
                <c:pt idx="243">
                  <c:v>0.15482362493811119</c:v>
                </c:pt>
                <c:pt idx="244">
                  <c:v>0.15728566104943509</c:v>
                </c:pt>
                <c:pt idx="245">
                  <c:v>0.156971243404052</c:v>
                </c:pt>
                <c:pt idx="246">
                  <c:v>0.15972110724646194</c:v>
                </c:pt>
                <c:pt idx="247">
                  <c:v>0.16218140381021651</c:v>
                </c:pt>
                <c:pt idx="248">
                  <c:v>0.16289135374618535</c:v>
                </c:pt>
                <c:pt idx="249">
                  <c:v>0.16246408928947442</c:v>
                </c:pt>
                <c:pt idx="250">
                  <c:v>0.1672990834796626</c:v>
                </c:pt>
                <c:pt idx="251">
                  <c:v>0.16970928729949519</c:v>
                </c:pt>
                <c:pt idx="252">
                  <c:v>0.1740702847524187</c:v>
                </c:pt>
                <c:pt idx="253">
                  <c:v>0.13045635848599191</c:v>
                </c:pt>
                <c:pt idx="254">
                  <c:v>0.13296343319186232</c:v>
                </c:pt>
                <c:pt idx="255">
                  <c:v>0.13088191992867482</c:v>
                </c:pt>
                <c:pt idx="256">
                  <c:v>0.13087941551114723</c:v>
                </c:pt>
                <c:pt idx="257">
                  <c:v>0.13347511309286619</c:v>
                </c:pt>
                <c:pt idx="258">
                  <c:v>0.13330534149699291</c:v>
                </c:pt>
                <c:pt idx="259">
                  <c:v>0.1341426778585455</c:v>
                </c:pt>
                <c:pt idx="260">
                  <c:v>0.13835854589120888</c:v>
                </c:pt>
                <c:pt idx="261">
                  <c:v>0.13836105405020871</c:v>
                </c:pt>
                <c:pt idx="262">
                  <c:v>0.14148917409251993</c:v>
                </c:pt>
                <c:pt idx="263">
                  <c:v>0.13940100265238242</c:v>
                </c:pt>
                <c:pt idx="264">
                  <c:v>0.13916956661895319</c:v>
                </c:pt>
                <c:pt idx="265">
                  <c:v>0.13585403013076069</c:v>
                </c:pt>
                <c:pt idx="266">
                  <c:v>0.1349909222883996</c:v>
                </c:pt>
                <c:pt idx="267">
                  <c:v>0.13698591477572775</c:v>
                </c:pt>
                <c:pt idx="268">
                  <c:v>0.13653664579180336</c:v>
                </c:pt>
                <c:pt idx="269">
                  <c:v>0.13683580040107035</c:v>
                </c:pt>
                <c:pt idx="270">
                  <c:v>0.13754554932619345</c:v>
                </c:pt>
                <c:pt idx="271">
                  <c:v>0.13755812937262646</c:v>
                </c:pt>
                <c:pt idx="272">
                  <c:v>0.13994776176159962</c:v>
                </c:pt>
                <c:pt idx="273">
                  <c:v>0.13919964360575432</c:v>
                </c:pt>
                <c:pt idx="274">
                  <c:v>0.13876295419689733</c:v>
                </c:pt>
                <c:pt idx="275">
                  <c:v>0.13869162822689685</c:v>
                </c:pt>
                <c:pt idx="276">
                  <c:v>0.13948269016613257</c:v>
                </c:pt>
                <c:pt idx="277">
                  <c:v>0.14210132386731433</c:v>
                </c:pt>
                <c:pt idx="278">
                  <c:v>0.14004788119267819</c:v>
                </c:pt>
                <c:pt idx="279">
                  <c:v>0.14350482172689683</c:v>
                </c:pt>
                <c:pt idx="280">
                  <c:v>0.1450042125854365</c:v>
                </c:pt>
                <c:pt idx="281">
                  <c:v>0.14785968461097165</c:v>
                </c:pt>
                <c:pt idx="282">
                  <c:v>0.14935274072659022</c:v>
                </c:pt>
                <c:pt idx="283">
                  <c:v>0.1451607624147695</c:v>
                </c:pt>
                <c:pt idx="284">
                  <c:v>0.14628067383160692</c:v>
                </c:pt>
                <c:pt idx="285">
                  <c:v>0.14734112181158565</c:v>
                </c:pt>
                <c:pt idx="286">
                  <c:v>0.14930741108215906</c:v>
                </c:pt>
                <c:pt idx="287">
                  <c:v>0.15190272795267945</c:v>
                </c:pt>
                <c:pt idx="288">
                  <c:v>0.15452254787520214</c:v>
                </c:pt>
                <c:pt idx="289">
                  <c:v>0.15607335467458672</c:v>
                </c:pt>
                <c:pt idx="290">
                  <c:v>0.15687754948957577</c:v>
                </c:pt>
                <c:pt idx="291">
                  <c:v>0.15627274491032783</c:v>
                </c:pt>
                <c:pt idx="292">
                  <c:v>0.15293820407470049</c:v>
                </c:pt>
                <c:pt idx="293">
                  <c:v>0.15617389754803046</c:v>
                </c:pt>
                <c:pt idx="294">
                  <c:v>0.15826940668371448</c:v>
                </c:pt>
                <c:pt idx="295">
                  <c:v>0.15540913276642265</c:v>
                </c:pt>
                <c:pt idx="296">
                  <c:v>0.15540406762318004</c:v>
                </c:pt>
                <c:pt idx="297">
                  <c:v>0.15659037424266287</c:v>
                </c:pt>
                <c:pt idx="298">
                  <c:v>0.1532262806119371</c:v>
                </c:pt>
                <c:pt idx="299">
                  <c:v>0.15877546505022799</c:v>
                </c:pt>
                <c:pt idx="300">
                  <c:v>0.16186427818078197</c:v>
                </c:pt>
                <c:pt idx="301">
                  <c:v>0.16248883319386809</c:v>
                </c:pt>
                <c:pt idx="302">
                  <c:v>0.16383955439760345</c:v>
                </c:pt>
                <c:pt idx="303">
                  <c:v>0.16614201325663358</c:v>
                </c:pt>
                <c:pt idx="304">
                  <c:v>0.16779697034067986</c:v>
                </c:pt>
                <c:pt idx="305">
                  <c:v>0.16772176513773274</c:v>
                </c:pt>
                <c:pt idx="306">
                  <c:v>0.16984115330334526</c:v>
                </c:pt>
                <c:pt idx="307">
                  <c:v>0.16216047132658074</c:v>
                </c:pt>
                <c:pt idx="308">
                  <c:v>0.16385521030543559</c:v>
                </c:pt>
                <c:pt idx="309">
                  <c:v>0.16046424148649163</c:v>
                </c:pt>
                <c:pt idx="310">
                  <c:v>0.15859769389142375</c:v>
                </c:pt>
                <c:pt idx="311">
                  <c:v>0.15845458429922132</c:v>
                </c:pt>
                <c:pt idx="312">
                  <c:v>0.16341099313383811</c:v>
                </c:pt>
                <c:pt idx="313">
                  <c:v>0.16470481268565895</c:v>
                </c:pt>
                <c:pt idx="314">
                  <c:v>0.16329127429000811</c:v>
                </c:pt>
                <c:pt idx="315">
                  <c:v>0.16817942726891832</c:v>
                </c:pt>
                <c:pt idx="316">
                  <c:v>0.16861965580528238</c:v>
                </c:pt>
                <c:pt idx="317">
                  <c:v>0.17017388410349632</c:v>
                </c:pt>
                <c:pt idx="318">
                  <c:v>0.17076262007549237</c:v>
                </c:pt>
                <c:pt idx="319">
                  <c:v>0.17147671801331743</c:v>
                </c:pt>
                <c:pt idx="320">
                  <c:v>0.17415466512933753</c:v>
                </c:pt>
                <c:pt idx="321">
                  <c:v>0.17804838241839183</c:v>
                </c:pt>
                <c:pt idx="322">
                  <c:v>0.17545821888420865</c:v>
                </c:pt>
                <c:pt idx="323">
                  <c:v>0.17855145683268936</c:v>
                </c:pt>
                <c:pt idx="324">
                  <c:v>0.18145060850156014</c:v>
                </c:pt>
                <c:pt idx="325">
                  <c:v>0.18144550548004323</c:v>
                </c:pt>
                <c:pt idx="326">
                  <c:v>0.18480067989262072</c:v>
                </c:pt>
                <c:pt idx="327">
                  <c:v>0.18707740333041278</c:v>
                </c:pt>
                <c:pt idx="328">
                  <c:v>0.18798468009380942</c:v>
                </c:pt>
                <c:pt idx="329">
                  <c:v>0.17538053005611842</c:v>
                </c:pt>
                <c:pt idx="330">
                  <c:v>0.18148243830072075</c:v>
                </c:pt>
                <c:pt idx="331">
                  <c:v>0.18438228187968941</c:v>
                </c:pt>
                <c:pt idx="332">
                  <c:v>0.17928586784249445</c:v>
                </c:pt>
                <c:pt idx="333">
                  <c:v>0.16973567732541905</c:v>
                </c:pt>
                <c:pt idx="334">
                  <c:v>0.17291104980096961</c:v>
                </c:pt>
                <c:pt idx="335">
                  <c:v>0.17038330556572157</c:v>
                </c:pt>
                <c:pt idx="336">
                  <c:v>0.17128890095407723</c:v>
                </c:pt>
                <c:pt idx="337">
                  <c:v>0.17137965031296765</c:v>
                </c:pt>
                <c:pt idx="338">
                  <c:v>0.17103327152755265</c:v>
                </c:pt>
                <c:pt idx="339">
                  <c:v>0.17352088830943901</c:v>
                </c:pt>
                <c:pt idx="340">
                  <c:v>0.16821902606756867</c:v>
                </c:pt>
                <c:pt idx="341">
                  <c:v>0.1674315136944915</c:v>
                </c:pt>
                <c:pt idx="342">
                  <c:v>0.16926686538141911</c:v>
                </c:pt>
                <c:pt idx="343">
                  <c:v>0.16814319266421318</c:v>
                </c:pt>
                <c:pt idx="344">
                  <c:v>0.1594809273468718</c:v>
                </c:pt>
                <c:pt idx="345">
                  <c:v>0.16490964696163846</c:v>
                </c:pt>
                <c:pt idx="346">
                  <c:v>0.16281901463669834</c:v>
                </c:pt>
                <c:pt idx="347">
                  <c:v>0.16063488754213018</c:v>
                </c:pt>
                <c:pt idx="348">
                  <c:v>0.16075861783898926</c:v>
                </c:pt>
                <c:pt idx="349">
                  <c:v>0.16072109632365161</c:v>
                </c:pt>
                <c:pt idx="350">
                  <c:v>0.16069407553489135</c:v>
                </c:pt>
                <c:pt idx="351">
                  <c:v>0.16230737939010265</c:v>
                </c:pt>
                <c:pt idx="352">
                  <c:v>0.16374016103340194</c:v>
                </c:pt>
                <c:pt idx="353">
                  <c:v>0.16467257777061395</c:v>
                </c:pt>
                <c:pt idx="354">
                  <c:v>0.16592760675138352</c:v>
                </c:pt>
                <c:pt idx="355">
                  <c:v>0.16743496164493266</c:v>
                </c:pt>
                <c:pt idx="356">
                  <c:v>0.1694454705744457</c:v>
                </c:pt>
                <c:pt idx="357">
                  <c:v>0.17069951357367819</c:v>
                </c:pt>
                <c:pt idx="358">
                  <c:v>0.1726577515297838</c:v>
                </c:pt>
                <c:pt idx="359">
                  <c:v>0.17531994114380955</c:v>
                </c:pt>
                <c:pt idx="360">
                  <c:v>0.17812336904956738</c:v>
                </c:pt>
                <c:pt idx="361">
                  <c:v>0.18026997390453769</c:v>
                </c:pt>
                <c:pt idx="362">
                  <c:v>0.18206815265315668</c:v>
                </c:pt>
                <c:pt idx="363">
                  <c:v>0.17812836875481985</c:v>
                </c:pt>
                <c:pt idx="364">
                  <c:v>0.15956115156865658</c:v>
                </c:pt>
                <c:pt idx="365">
                  <c:v>0.16556676774859258</c:v>
                </c:pt>
                <c:pt idx="366">
                  <c:v>0.16554356843437379</c:v>
                </c:pt>
                <c:pt idx="367">
                  <c:v>0.1663337595082226</c:v>
                </c:pt>
                <c:pt idx="368">
                  <c:v>0.16118048541991126</c:v>
                </c:pt>
                <c:pt idx="369">
                  <c:v>0.15988049873772425</c:v>
                </c:pt>
                <c:pt idx="370">
                  <c:v>0.15995098646133576</c:v>
                </c:pt>
                <c:pt idx="371">
                  <c:v>0.15927603931751366</c:v>
                </c:pt>
                <c:pt idx="372">
                  <c:v>0.16001966694018988</c:v>
                </c:pt>
                <c:pt idx="373">
                  <c:v>0.16170206107844964</c:v>
                </c:pt>
                <c:pt idx="374">
                  <c:v>0.16382539620037151</c:v>
                </c:pt>
                <c:pt idx="375">
                  <c:v>0.16354377022483346</c:v>
                </c:pt>
                <c:pt idx="376">
                  <c:v>0.16486908876941908</c:v>
                </c:pt>
                <c:pt idx="377">
                  <c:v>0.16462124842112891</c:v>
                </c:pt>
                <c:pt idx="378">
                  <c:v>0.16419919455159371</c:v>
                </c:pt>
                <c:pt idx="379">
                  <c:v>0.16681209977152012</c:v>
                </c:pt>
                <c:pt idx="380">
                  <c:v>0.16910096315542922</c:v>
                </c:pt>
                <c:pt idx="381">
                  <c:v>0.17208034967438701</c:v>
                </c:pt>
                <c:pt idx="382">
                  <c:v>0.17595092751787678</c:v>
                </c:pt>
                <c:pt idx="383">
                  <c:v>0.17595092751787678</c:v>
                </c:pt>
                <c:pt idx="384">
                  <c:v>0.17705785674819596</c:v>
                </c:pt>
                <c:pt idx="385">
                  <c:v>0.17957078494856638</c:v>
                </c:pt>
                <c:pt idx="386">
                  <c:v>0.17917351865507403</c:v>
                </c:pt>
                <c:pt idx="387">
                  <c:v>0.1806992251170636</c:v>
                </c:pt>
                <c:pt idx="388">
                  <c:v>0.1820102660181786</c:v>
                </c:pt>
                <c:pt idx="389">
                  <c:v>0.18519030290091543</c:v>
                </c:pt>
                <c:pt idx="390">
                  <c:v>0.1765350150720002</c:v>
                </c:pt>
                <c:pt idx="391">
                  <c:v>0.17848121415934637</c:v>
                </c:pt>
                <c:pt idx="392">
                  <c:v>0.17858881204218791</c:v>
                </c:pt>
                <c:pt idx="393">
                  <c:v>0.1787038121056499</c:v>
                </c:pt>
                <c:pt idx="394">
                  <c:v>0.1787038121056499</c:v>
                </c:pt>
                <c:pt idx="395">
                  <c:v>0.18160076169078843</c:v>
                </c:pt>
                <c:pt idx="396">
                  <c:v>0.18385547047012984</c:v>
                </c:pt>
                <c:pt idx="397">
                  <c:v>0.18448442657243569</c:v>
                </c:pt>
                <c:pt idx="398">
                  <c:v>0.18599123186243771</c:v>
                </c:pt>
                <c:pt idx="399">
                  <c:v>0.18180095687663855</c:v>
                </c:pt>
                <c:pt idx="400">
                  <c:v>0.18139562384287067</c:v>
                </c:pt>
                <c:pt idx="401">
                  <c:v>0.1819157475859301</c:v>
                </c:pt>
                <c:pt idx="402">
                  <c:v>0.18410935424225827</c:v>
                </c:pt>
                <c:pt idx="403">
                  <c:v>0.18160429574184023</c:v>
                </c:pt>
                <c:pt idx="404">
                  <c:v>0.18150613658958048</c:v>
                </c:pt>
                <c:pt idx="405">
                  <c:v>0.18145422233388731</c:v>
                </c:pt>
                <c:pt idx="406">
                  <c:v>0.17901100071460263</c:v>
                </c:pt>
                <c:pt idx="407">
                  <c:v>0.18059469512650561</c:v>
                </c:pt>
                <c:pt idx="408">
                  <c:v>0.16435841222627978</c:v>
                </c:pt>
                <c:pt idx="409">
                  <c:v>0.16078812661120545</c:v>
                </c:pt>
                <c:pt idx="410">
                  <c:v>0.16257373241253292</c:v>
                </c:pt>
                <c:pt idx="411">
                  <c:v>0.16438308286699321</c:v>
                </c:pt>
                <c:pt idx="412">
                  <c:v>0.15452585841738342</c:v>
                </c:pt>
                <c:pt idx="413">
                  <c:v>0.15436902120423612</c:v>
                </c:pt>
                <c:pt idx="414">
                  <c:v>0.15202371948611826</c:v>
                </c:pt>
                <c:pt idx="415">
                  <c:v>0.17233838785183409</c:v>
                </c:pt>
                <c:pt idx="416">
                  <c:v>0.17852945942025111</c:v>
                </c:pt>
                <c:pt idx="417">
                  <c:v>0.16030161284084743</c:v>
                </c:pt>
                <c:pt idx="418">
                  <c:v>0.14981822538333067</c:v>
                </c:pt>
                <c:pt idx="419">
                  <c:v>0.14853345930296702</c:v>
                </c:pt>
                <c:pt idx="420">
                  <c:v>0.15009863624156683</c:v>
                </c:pt>
                <c:pt idx="421">
                  <c:v>0.15050870765550139</c:v>
                </c:pt>
                <c:pt idx="422">
                  <c:v>0.15245220646874058</c:v>
                </c:pt>
                <c:pt idx="423">
                  <c:v>0.1543563620123185</c:v>
                </c:pt>
                <c:pt idx="424">
                  <c:v>0.15532356906129641</c:v>
                </c:pt>
                <c:pt idx="425">
                  <c:v>0.15644184551734419</c:v>
                </c:pt>
                <c:pt idx="426">
                  <c:v>0.15731440294077093</c:v>
                </c:pt>
                <c:pt idx="427">
                  <c:v>0.15833703872436899</c:v>
                </c:pt>
                <c:pt idx="428">
                  <c:v>0.15820813966982672</c:v>
                </c:pt>
                <c:pt idx="429">
                  <c:v>0.15881676367657183</c:v>
                </c:pt>
                <c:pt idx="430">
                  <c:v>0.15897062691911934</c:v>
                </c:pt>
                <c:pt idx="431">
                  <c:v>0.16003259438950157</c:v>
                </c:pt>
                <c:pt idx="432">
                  <c:v>0.16078147798449738</c:v>
                </c:pt>
                <c:pt idx="433">
                  <c:v>0.16113597717620176</c:v>
                </c:pt>
                <c:pt idx="434">
                  <c:v>0.16120820994786933</c:v>
                </c:pt>
                <c:pt idx="435">
                  <c:v>0.16144464905333966</c:v>
                </c:pt>
                <c:pt idx="436">
                  <c:v>0.16144202461477697</c:v>
                </c:pt>
                <c:pt idx="437">
                  <c:v>0.15819133837333088</c:v>
                </c:pt>
                <c:pt idx="438">
                  <c:v>0.15959962416641171</c:v>
                </c:pt>
                <c:pt idx="439">
                  <c:v>0.16155160150681547</c:v>
                </c:pt>
                <c:pt idx="440">
                  <c:v>0.16280745533515639</c:v>
                </c:pt>
                <c:pt idx="441">
                  <c:v>0.16324441266185841</c:v>
                </c:pt>
                <c:pt idx="442">
                  <c:v>0.16513563402219189</c:v>
                </c:pt>
                <c:pt idx="443">
                  <c:v>0.171617253496541</c:v>
                </c:pt>
                <c:pt idx="444">
                  <c:v>0.17596946753298526</c:v>
                </c:pt>
                <c:pt idx="445">
                  <c:v>0.17812168692444685</c:v>
                </c:pt>
                <c:pt idx="446">
                  <c:v>0.180645439538476</c:v>
                </c:pt>
                <c:pt idx="447">
                  <c:v>0.18096283003115654</c:v>
                </c:pt>
                <c:pt idx="448">
                  <c:v>0.18306904044750483</c:v>
                </c:pt>
                <c:pt idx="449">
                  <c:v>0.18304230501241125</c:v>
                </c:pt>
                <c:pt idx="450">
                  <c:v>0.18423689120098219</c:v>
                </c:pt>
                <c:pt idx="451">
                  <c:v>0.1855307839289233</c:v>
                </c:pt>
                <c:pt idx="452">
                  <c:v>0.18647908274648617</c:v>
                </c:pt>
                <c:pt idx="453">
                  <c:v>0.18829421919473965</c:v>
                </c:pt>
                <c:pt idx="454">
                  <c:v>0.18936097622660819</c:v>
                </c:pt>
                <c:pt idx="455">
                  <c:v>0.19013052014088072</c:v>
                </c:pt>
                <c:pt idx="456">
                  <c:v>0.18999829305105331</c:v>
                </c:pt>
                <c:pt idx="457">
                  <c:v>0.19141715351017452</c:v>
                </c:pt>
                <c:pt idx="458">
                  <c:v>0.19313954425747748</c:v>
                </c:pt>
                <c:pt idx="459">
                  <c:v>0.19521627001786945</c:v>
                </c:pt>
                <c:pt idx="460">
                  <c:v>0.19853081550519414</c:v>
                </c:pt>
                <c:pt idx="461">
                  <c:v>0.19225974644000399</c:v>
                </c:pt>
                <c:pt idx="462">
                  <c:v>0.1923143628441335</c:v>
                </c:pt>
                <c:pt idx="463">
                  <c:v>0.19196038309684216</c:v>
                </c:pt>
                <c:pt idx="464">
                  <c:v>0.19340694776408629</c:v>
                </c:pt>
                <c:pt idx="465">
                  <c:v>0.19500672020008736</c:v>
                </c:pt>
                <c:pt idx="466">
                  <c:v>0.19582234726075032</c:v>
                </c:pt>
                <c:pt idx="467">
                  <c:v>0.19186470578074788</c:v>
                </c:pt>
                <c:pt idx="468">
                  <c:v>0.19345423577400322</c:v>
                </c:pt>
                <c:pt idx="469">
                  <c:v>0.19500809880273473</c:v>
                </c:pt>
                <c:pt idx="470">
                  <c:v>0.19656241999111623</c:v>
                </c:pt>
                <c:pt idx="471">
                  <c:v>0.19852898681050868</c:v>
                </c:pt>
                <c:pt idx="472">
                  <c:v>0.20043402547892097</c:v>
                </c:pt>
                <c:pt idx="473">
                  <c:v>0.20165766814105668</c:v>
                </c:pt>
                <c:pt idx="474">
                  <c:v>0.20340327042321937</c:v>
                </c:pt>
                <c:pt idx="475">
                  <c:v>0.20152821150477318</c:v>
                </c:pt>
                <c:pt idx="476">
                  <c:v>0.20294560064592693</c:v>
                </c:pt>
                <c:pt idx="477">
                  <c:v>0.20342593693818545</c:v>
                </c:pt>
                <c:pt idx="478">
                  <c:v>0.20391138289766042</c:v>
                </c:pt>
                <c:pt idx="479">
                  <c:v>0.20702516707379637</c:v>
                </c:pt>
                <c:pt idx="480">
                  <c:v>0.20864068941913705</c:v>
                </c:pt>
                <c:pt idx="481">
                  <c:v>0.21027934965710293</c:v>
                </c:pt>
                <c:pt idx="482">
                  <c:v>0.21031708940253191</c:v>
                </c:pt>
                <c:pt idx="483">
                  <c:v>0.21157977624391422</c:v>
                </c:pt>
                <c:pt idx="484">
                  <c:v>0.21369352941818609</c:v>
                </c:pt>
                <c:pt idx="485">
                  <c:v>0.21516516158677912</c:v>
                </c:pt>
                <c:pt idx="486">
                  <c:v>0.21452522474892088</c:v>
                </c:pt>
                <c:pt idx="487">
                  <c:v>0.21582333666270737</c:v>
                </c:pt>
                <c:pt idx="488">
                  <c:v>0.21625797357970167</c:v>
                </c:pt>
                <c:pt idx="489">
                  <c:v>0.21653574374607265</c:v>
                </c:pt>
                <c:pt idx="490">
                  <c:v>0.22706972139890036</c:v>
                </c:pt>
                <c:pt idx="491">
                  <c:v>0.2286262656127438</c:v>
                </c:pt>
                <c:pt idx="492">
                  <c:v>0.23077075782872081</c:v>
                </c:pt>
                <c:pt idx="493">
                  <c:v>0.23348047895753243</c:v>
                </c:pt>
                <c:pt idx="494">
                  <c:v>0.23462360458499809</c:v>
                </c:pt>
                <c:pt idx="495">
                  <c:v>0.23674665429312869</c:v>
                </c:pt>
                <c:pt idx="496">
                  <c:v>0.23491566974021705</c:v>
                </c:pt>
                <c:pt idx="497">
                  <c:v>0.23521530326456763</c:v>
                </c:pt>
                <c:pt idx="498">
                  <c:v>0.23730076751873863</c:v>
                </c:pt>
                <c:pt idx="499">
                  <c:v>0.2373114393577791</c:v>
                </c:pt>
                <c:pt idx="500">
                  <c:v>0.23683103321157906</c:v>
                </c:pt>
                <c:pt idx="501">
                  <c:v>0.23729712659770619</c:v>
                </c:pt>
                <c:pt idx="502">
                  <c:v>0.2372760277995869</c:v>
                </c:pt>
                <c:pt idx="503">
                  <c:v>0.23789821741642947</c:v>
                </c:pt>
                <c:pt idx="504">
                  <c:v>0.23960368912087504</c:v>
                </c:pt>
                <c:pt idx="505">
                  <c:v>0.24101449559714228</c:v>
                </c:pt>
                <c:pt idx="506">
                  <c:v>0.24299229281541979</c:v>
                </c:pt>
                <c:pt idx="507">
                  <c:v>0.24327312732691242</c:v>
                </c:pt>
                <c:pt idx="508">
                  <c:v>0.24100479630023797</c:v>
                </c:pt>
                <c:pt idx="509">
                  <c:v>0.23737358975006795</c:v>
                </c:pt>
                <c:pt idx="510">
                  <c:v>0.23810041805957538</c:v>
                </c:pt>
                <c:pt idx="511">
                  <c:v>0.23637254364978744</c:v>
                </c:pt>
                <c:pt idx="512">
                  <c:v>0.2392166771210984</c:v>
                </c:pt>
                <c:pt idx="513">
                  <c:v>0.2131404185205843</c:v>
                </c:pt>
                <c:pt idx="514">
                  <c:v>0.21189033051495398</c:v>
                </c:pt>
                <c:pt idx="515">
                  <c:v>0.21026617708891115</c:v>
                </c:pt>
                <c:pt idx="516">
                  <c:v>0.21372436312000986</c:v>
                </c:pt>
                <c:pt idx="517">
                  <c:v>0.2148606311630723</c:v>
                </c:pt>
                <c:pt idx="518">
                  <c:v>0.21485794989063534</c:v>
                </c:pt>
                <c:pt idx="519">
                  <c:v>0.21626453769730891</c:v>
                </c:pt>
                <c:pt idx="520">
                  <c:v>0.21369947785254451</c:v>
                </c:pt>
                <c:pt idx="521">
                  <c:v>0.21699819976946322</c:v>
                </c:pt>
                <c:pt idx="522">
                  <c:v>0.2190947310063398</c:v>
                </c:pt>
                <c:pt idx="523">
                  <c:v>0.2190947310063398</c:v>
                </c:pt>
                <c:pt idx="524">
                  <c:v>0.21225155181011024</c:v>
                </c:pt>
                <c:pt idx="525">
                  <c:v>0.21409583513238717</c:v>
                </c:pt>
                <c:pt idx="526">
                  <c:v>0.21595154611585565</c:v>
                </c:pt>
                <c:pt idx="527">
                  <c:v>0.21507153039741778</c:v>
                </c:pt>
                <c:pt idx="528">
                  <c:v>0.21527270665020959</c:v>
                </c:pt>
                <c:pt idx="529">
                  <c:v>0.21541748045256814</c:v>
                </c:pt>
                <c:pt idx="530">
                  <c:v>0.21801254452249141</c:v>
                </c:pt>
                <c:pt idx="531">
                  <c:v>0.21569799882391805</c:v>
                </c:pt>
                <c:pt idx="532">
                  <c:v>0.21662017222046126</c:v>
                </c:pt>
                <c:pt idx="533">
                  <c:v>0.21371712180281333</c:v>
                </c:pt>
                <c:pt idx="534">
                  <c:v>0.21428843821897803</c:v>
                </c:pt>
                <c:pt idx="535">
                  <c:v>0.21173387783678943</c:v>
                </c:pt>
                <c:pt idx="536">
                  <c:v>0.21170963229962991</c:v>
                </c:pt>
                <c:pt idx="537">
                  <c:v>0.21167841960843425</c:v>
                </c:pt>
                <c:pt idx="538">
                  <c:v>0.21395483792754622</c:v>
                </c:pt>
                <c:pt idx="539">
                  <c:v>0.21575853557060687</c:v>
                </c:pt>
                <c:pt idx="540">
                  <c:v>0.21366888275816787</c:v>
                </c:pt>
                <c:pt idx="541">
                  <c:v>0.21297484682073731</c:v>
                </c:pt>
                <c:pt idx="542">
                  <c:v>0.21349288830690805</c:v>
                </c:pt>
                <c:pt idx="543">
                  <c:v>0.2134468722050582</c:v>
                </c:pt>
                <c:pt idx="544">
                  <c:v>0.21322784360394076</c:v>
                </c:pt>
                <c:pt idx="545">
                  <c:v>0.20844366332554776</c:v>
                </c:pt>
                <c:pt idx="546">
                  <c:v>0.18008914614269078</c:v>
                </c:pt>
                <c:pt idx="547">
                  <c:v>0.18199464344425009</c:v>
                </c:pt>
                <c:pt idx="548">
                  <c:v>0.18364385806470152</c:v>
                </c:pt>
                <c:pt idx="549">
                  <c:v>0.1817539793570746</c:v>
                </c:pt>
                <c:pt idx="550">
                  <c:v>0.18417014054794145</c:v>
                </c:pt>
                <c:pt idx="551">
                  <c:v>0.18479570923986044</c:v>
                </c:pt>
                <c:pt idx="552">
                  <c:v>0.18751439255003755</c:v>
                </c:pt>
                <c:pt idx="553">
                  <c:v>0.18838521092098648</c:v>
                </c:pt>
                <c:pt idx="554">
                  <c:v>0.18749856775325235</c:v>
                </c:pt>
                <c:pt idx="555">
                  <c:v>0.18976867804026609</c:v>
                </c:pt>
                <c:pt idx="556">
                  <c:v>0.18974972657260536</c:v>
                </c:pt>
                <c:pt idx="557">
                  <c:v>0.19094585004341269</c:v>
                </c:pt>
                <c:pt idx="558">
                  <c:v>0.19181236977893401</c:v>
                </c:pt>
                <c:pt idx="559">
                  <c:v>0.19137429906611936</c:v>
                </c:pt>
                <c:pt idx="560">
                  <c:v>0.19352032678656728</c:v>
                </c:pt>
                <c:pt idx="561">
                  <c:v>0.19678680372857937</c:v>
                </c:pt>
                <c:pt idx="562">
                  <c:v>0.19890767545893451</c:v>
                </c:pt>
                <c:pt idx="563">
                  <c:v>0.19378340933729521</c:v>
                </c:pt>
                <c:pt idx="564">
                  <c:v>0.18335815855008852</c:v>
                </c:pt>
                <c:pt idx="565">
                  <c:v>0.18406040731197981</c:v>
                </c:pt>
                <c:pt idx="566">
                  <c:v>0.17848348911012768</c:v>
                </c:pt>
                <c:pt idx="567">
                  <c:v>0.17795671976530958</c:v>
                </c:pt>
                <c:pt idx="568">
                  <c:v>0.17743771283318321</c:v>
                </c:pt>
                <c:pt idx="569">
                  <c:v>0.17886643853196982</c:v>
                </c:pt>
                <c:pt idx="570">
                  <c:v>0.17950551206002618</c:v>
                </c:pt>
                <c:pt idx="571">
                  <c:v>0.1805433582260958</c:v>
                </c:pt>
                <c:pt idx="572">
                  <c:v>0.17898302546349076</c:v>
                </c:pt>
                <c:pt idx="573">
                  <c:v>0.17873076149124145</c:v>
                </c:pt>
                <c:pt idx="574">
                  <c:v>0.17915562465616941</c:v>
                </c:pt>
                <c:pt idx="575">
                  <c:v>0.17962877137214894</c:v>
                </c:pt>
                <c:pt idx="576">
                  <c:v>0.17930452813489017</c:v>
                </c:pt>
                <c:pt idx="577">
                  <c:v>0.18076980552271626</c:v>
                </c:pt>
                <c:pt idx="578">
                  <c:v>0.17921395660111616</c:v>
                </c:pt>
                <c:pt idx="579">
                  <c:v>0.17906661972462468</c:v>
                </c:pt>
                <c:pt idx="580">
                  <c:v>0.18000469769145089</c:v>
                </c:pt>
                <c:pt idx="581">
                  <c:v>0.18344323372360716</c:v>
                </c:pt>
                <c:pt idx="582">
                  <c:v>0.18395053496725189</c:v>
                </c:pt>
                <c:pt idx="583">
                  <c:v>0.18210249525418831</c:v>
                </c:pt>
                <c:pt idx="584">
                  <c:v>0.18305055868088083</c:v>
                </c:pt>
                <c:pt idx="585">
                  <c:v>0.1837155258074088</c:v>
                </c:pt>
                <c:pt idx="586">
                  <c:v>0.18486797459633708</c:v>
                </c:pt>
                <c:pt idx="587">
                  <c:v>0.18498221488232414</c:v>
                </c:pt>
                <c:pt idx="588">
                  <c:v>0.18560668167772088</c:v>
                </c:pt>
                <c:pt idx="589">
                  <c:v>0.1869907810442426</c:v>
                </c:pt>
                <c:pt idx="590">
                  <c:v>0.18410894989425763</c:v>
                </c:pt>
                <c:pt idx="591">
                  <c:v>0.18535941179006699</c:v>
                </c:pt>
                <c:pt idx="592">
                  <c:v>0.18487330776598898</c:v>
                </c:pt>
                <c:pt idx="593">
                  <c:v>0.18691216517109877</c:v>
                </c:pt>
                <c:pt idx="594">
                  <c:v>0.18794687440154156</c:v>
                </c:pt>
                <c:pt idx="595">
                  <c:v>0.18773999696045807</c:v>
                </c:pt>
                <c:pt idx="596">
                  <c:v>0.18854936026768154</c:v>
                </c:pt>
                <c:pt idx="597">
                  <c:v>0.18810771590050113</c:v>
                </c:pt>
                <c:pt idx="598">
                  <c:v>0.18565124001742839</c:v>
                </c:pt>
                <c:pt idx="599">
                  <c:v>0.18652524161124417</c:v>
                </c:pt>
                <c:pt idx="600">
                  <c:v>0.1865170371881415</c:v>
                </c:pt>
                <c:pt idx="601">
                  <c:v>0.18581804218094389</c:v>
                </c:pt>
                <c:pt idx="602">
                  <c:v>0.18849919409637583</c:v>
                </c:pt>
                <c:pt idx="603">
                  <c:v>0.18858755489630985</c:v>
                </c:pt>
                <c:pt idx="604">
                  <c:v>0.18793791223191314</c:v>
                </c:pt>
                <c:pt idx="605">
                  <c:v>0.18785183856115917</c:v>
                </c:pt>
                <c:pt idx="606">
                  <c:v>0.18847548141642245</c:v>
                </c:pt>
                <c:pt idx="607">
                  <c:v>0.18916173586795759</c:v>
                </c:pt>
                <c:pt idx="608">
                  <c:v>0.19201051945551728</c:v>
                </c:pt>
                <c:pt idx="609">
                  <c:v>0.19215156860533655</c:v>
                </c:pt>
                <c:pt idx="610">
                  <c:v>0.19254605819728621</c:v>
                </c:pt>
                <c:pt idx="611">
                  <c:v>0.19355780791670019</c:v>
                </c:pt>
                <c:pt idx="612">
                  <c:v>0.1935192205602263</c:v>
                </c:pt>
                <c:pt idx="613">
                  <c:v>0.19367170460326144</c:v>
                </c:pt>
                <c:pt idx="614">
                  <c:v>0.1937162338888947</c:v>
                </c:pt>
                <c:pt idx="615">
                  <c:v>0.19287239872092266</c:v>
                </c:pt>
                <c:pt idx="616">
                  <c:v>0.19497259060827576</c:v>
                </c:pt>
                <c:pt idx="617">
                  <c:v>0.19628854090143122</c:v>
                </c:pt>
                <c:pt idx="618">
                  <c:v>0.19663747004990495</c:v>
                </c:pt>
                <c:pt idx="619">
                  <c:v>0.19658778441976277</c:v>
                </c:pt>
                <c:pt idx="620">
                  <c:v>0.19675997612156948</c:v>
                </c:pt>
                <c:pt idx="621">
                  <c:v>0.19991121069012596</c:v>
                </c:pt>
                <c:pt idx="622">
                  <c:v>0.19750925689736509</c:v>
                </c:pt>
                <c:pt idx="623">
                  <c:v>0.18467380427085001</c:v>
                </c:pt>
                <c:pt idx="624">
                  <c:v>0.18316494019787655</c:v>
                </c:pt>
                <c:pt idx="625">
                  <c:v>0.18215929508303974</c:v>
                </c:pt>
                <c:pt idx="626">
                  <c:v>0.18217578232441434</c:v>
                </c:pt>
                <c:pt idx="627">
                  <c:v>0.18908839537733946</c:v>
                </c:pt>
                <c:pt idx="628">
                  <c:v>0.1894246410043352</c:v>
                </c:pt>
                <c:pt idx="629">
                  <c:v>0.19001340335933126</c:v>
                </c:pt>
                <c:pt idx="630">
                  <c:v>0.19001340335933126</c:v>
                </c:pt>
                <c:pt idx="631">
                  <c:v>0.19001340335933126</c:v>
                </c:pt>
                <c:pt idx="632">
                  <c:v>0.19001340335933126</c:v>
                </c:pt>
                <c:pt idx="633">
                  <c:v>0.19037805883617898</c:v>
                </c:pt>
                <c:pt idx="634">
                  <c:v>0.18218163867767734</c:v>
                </c:pt>
                <c:pt idx="635">
                  <c:v>0.1846359639368671</c:v>
                </c:pt>
                <c:pt idx="636">
                  <c:v>0.185166615305288</c:v>
                </c:pt>
                <c:pt idx="637">
                  <c:v>0.18925504904834822</c:v>
                </c:pt>
                <c:pt idx="638">
                  <c:v>0.18636846066079715</c:v>
                </c:pt>
                <c:pt idx="639">
                  <c:v>0.18453014506216769</c:v>
                </c:pt>
                <c:pt idx="640">
                  <c:v>0.173079790792664</c:v>
                </c:pt>
                <c:pt idx="641">
                  <c:v>0.17491041294579901</c:v>
                </c:pt>
                <c:pt idx="642">
                  <c:v>0.16913068361845096</c:v>
                </c:pt>
                <c:pt idx="643">
                  <c:v>0.16973640690087066</c:v>
                </c:pt>
                <c:pt idx="644">
                  <c:v>0.16973640690087066</c:v>
                </c:pt>
                <c:pt idx="645">
                  <c:v>0.17195097745840204</c:v>
                </c:pt>
                <c:pt idx="646">
                  <c:v>0.1707765196660278</c:v>
                </c:pt>
                <c:pt idx="647">
                  <c:v>0.16681776918666524</c:v>
                </c:pt>
                <c:pt idx="648">
                  <c:v>0.16925893998783281</c:v>
                </c:pt>
                <c:pt idx="649">
                  <c:v>0.1705468809629147</c:v>
                </c:pt>
                <c:pt idx="650">
                  <c:v>0.16968344375486821</c:v>
                </c:pt>
                <c:pt idx="651">
                  <c:v>0.16845122427872616</c:v>
                </c:pt>
                <c:pt idx="652">
                  <c:v>0.16852874330191625</c:v>
                </c:pt>
                <c:pt idx="653">
                  <c:v>0.16984448559806875</c:v>
                </c:pt>
                <c:pt idx="654">
                  <c:v>0.16914238840307982</c:v>
                </c:pt>
                <c:pt idx="655">
                  <c:v>0.16914238840307982</c:v>
                </c:pt>
                <c:pt idx="656">
                  <c:v>0.16591980160784026</c:v>
                </c:pt>
                <c:pt idx="657">
                  <c:v>0.1652103708718593</c:v>
                </c:pt>
                <c:pt idx="658">
                  <c:v>0.16646581786182213</c:v>
                </c:pt>
                <c:pt idx="659">
                  <c:v>0.16773876162023216</c:v>
                </c:pt>
                <c:pt idx="660">
                  <c:v>0.16749160175217948</c:v>
                </c:pt>
                <c:pt idx="661">
                  <c:v>0.16949876945481246</c:v>
                </c:pt>
                <c:pt idx="662">
                  <c:v>0.17012610840044862</c:v>
                </c:pt>
                <c:pt idx="663">
                  <c:v>0.16875795276001115</c:v>
                </c:pt>
                <c:pt idx="664">
                  <c:v>0.16922023469280889</c:v>
                </c:pt>
                <c:pt idx="665">
                  <c:v>0.17205050260000054</c:v>
                </c:pt>
                <c:pt idx="666">
                  <c:v>0.17182216325929001</c:v>
                </c:pt>
                <c:pt idx="667">
                  <c:v>0.17359590408633796</c:v>
                </c:pt>
                <c:pt idx="668">
                  <c:v>0.17582047066124384</c:v>
                </c:pt>
                <c:pt idx="669">
                  <c:v>0.17454180529919294</c:v>
                </c:pt>
                <c:pt idx="670">
                  <c:v>0.17728833298233515</c:v>
                </c:pt>
                <c:pt idx="671">
                  <c:v>0.17897290057835535</c:v>
                </c:pt>
                <c:pt idx="672">
                  <c:v>0.17734284251951382</c:v>
                </c:pt>
                <c:pt idx="673">
                  <c:v>0.18042831277444149</c:v>
                </c:pt>
                <c:pt idx="674">
                  <c:v>0.17685200248073252</c:v>
                </c:pt>
                <c:pt idx="675">
                  <c:v>0.16780698066848831</c:v>
                </c:pt>
                <c:pt idx="676">
                  <c:v>0.17506867142565286</c:v>
                </c:pt>
                <c:pt idx="677">
                  <c:v>0.17572293934624517</c:v>
                </c:pt>
                <c:pt idx="678">
                  <c:v>0.17646365819304655</c:v>
                </c:pt>
                <c:pt idx="679">
                  <c:v>0.17594119299829769</c:v>
                </c:pt>
                <c:pt idx="680">
                  <c:v>0.17737322472826866</c:v>
                </c:pt>
                <c:pt idx="681">
                  <c:v>0.17513097554864898</c:v>
                </c:pt>
                <c:pt idx="682">
                  <c:v>0.17554881906647046</c:v>
                </c:pt>
                <c:pt idx="683">
                  <c:v>0.17694214175682421</c:v>
                </c:pt>
                <c:pt idx="684">
                  <c:v>0.17833019033789821</c:v>
                </c:pt>
                <c:pt idx="685">
                  <c:v>0.18280506840370014</c:v>
                </c:pt>
                <c:pt idx="686">
                  <c:v>0.18597377045129493</c:v>
                </c:pt>
                <c:pt idx="687">
                  <c:v>0.18435141911392172</c:v>
                </c:pt>
                <c:pt idx="688">
                  <c:v>0.18687306072718468</c:v>
                </c:pt>
                <c:pt idx="689">
                  <c:v>0.18238079238042526</c:v>
                </c:pt>
                <c:pt idx="690">
                  <c:v>0.1837333915472652</c:v>
                </c:pt>
                <c:pt idx="691">
                  <c:v>0.1884405041530699</c:v>
                </c:pt>
                <c:pt idx="692">
                  <c:v>0.18464459795186827</c:v>
                </c:pt>
                <c:pt idx="693">
                  <c:v>0.18508585491353924</c:v>
                </c:pt>
                <c:pt idx="694">
                  <c:v>0.18937851261430394</c:v>
                </c:pt>
                <c:pt idx="695">
                  <c:v>0.1895478723471109</c:v>
                </c:pt>
                <c:pt idx="696">
                  <c:v>0.18954786375163124</c:v>
                </c:pt>
                <c:pt idx="697">
                  <c:v>0.19596474487672522</c:v>
                </c:pt>
                <c:pt idx="698">
                  <c:v>0.19773006355412526</c:v>
                </c:pt>
                <c:pt idx="699">
                  <c:v>0.19846683929510323</c:v>
                </c:pt>
                <c:pt idx="700">
                  <c:v>0.19994072914377692</c:v>
                </c:pt>
                <c:pt idx="701">
                  <c:v>0.20409758287548607</c:v>
                </c:pt>
                <c:pt idx="702">
                  <c:v>0.20133873174251882</c:v>
                </c:pt>
                <c:pt idx="703">
                  <c:v>0.19905365002476749</c:v>
                </c:pt>
                <c:pt idx="704">
                  <c:v>0.19991378167097351</c:v>
                </c:pt>
                <c:pt idx="705">
                  <c:v>0.20234703001854926</c:v>
                </c:pt>
                <c:pt idx="706">
                  <c:v>0.2052709867207001</c:v>
                </c:pt>
                <c:pt idx="707">
                  <c:v>0.2085534138466445</c:v>
                </c:pt>
                <c:pt idx="708">
                  <c:v>0.21284077589189287</c:v>
                </c:pt>
                <c:pt idx="709">
                  <c:v>0.21474588080659007</c:v>
                </c:pt>
                <c:pt idx="710">
                  <c:v>0.21684518986460977</c:v>
                </c:pt>
                <c:pt idx="711">
                  <c:v>0.22051400433747759</c:v>
                </c:pt>
                <c:pt idx="712">
                  <c:v>0.22416485283869036</c:v>
                </c:pt>
                <c:pt idx="713">
                  <c:v>0.22730532056319985</c:v>
                </c:pt>
                <c:pt idx="714">
                  <c:v>0.22530301312581247</c:v>
                </c:pt>
                <c:pt idx="715">
                  <c:v>0.22000448255487925</c:v>
                </c:pt>
                <c:pt idx="716">
                  <c:v>0.22306830551563728</c:v>
                </c:pt>
                <c:pt idx="717">
                  <c:v>0.22292985272964905</c:v>
                </c:pt>
                <c:pt idx="718">
                  <c:v>0.22462344916107368</c:v>
                </c:pt>
                <c:pt idx="719">
                  <c:v>0.2292713423532422</c:v>
                </c:pt>
                <c:pt idx="720">
                  <c:v>0.22738646873969115</c:v>
                </c:pt>
                <c:pt idx="721">
                  <c:v>0.23166173054951456</c:v>
                </c:pt>
                <c:pt idx="722">
                  <c:v>0.2275542511738915</c:v>
                </c:pt>
                <c:pt idx="723">
                  <c:v>0.22812157476644046</c:v>
                </c:pt>
                <c:pt idx="724">
                  <c:v>0.22803029761824178</c:v>
                </c:pt>
                <c:pt idx="725">
                  <c:v>0.22800610553932743</c:v>
                </c:pt>
                <c:pt idx="726">
                  <c:v>0.23481247540917627</c:v>
                </c:pt>
                <c:pt idx="727">
                  <c:v>0.2373532399848961</c:v>
                </c:pt>
                <c:pt idx="728">
                  <c:v>0.23775107882226809</c:v>
                </c:pt>
                <c:pt idx="729">
                  <c:v>0.23728151323944657</c:v>
                </c:pt>
                <c:pt idx="730">
                  <c:v>0.23566524346058837</c:v>
                </c:pt>
                <c:pt idx="731">
                  <c:v>0.23918383316177572</c:v>
                </c:pt>
                <c:pt idx="732">
                  <c:v>0.24077709812498838</c:v>
                </c:pt>
                <c:pt idx="733">
                  <c:v>0.2355652937186794</c:v>
                </c:pt>
                <c:pt idx="734">
                  <c:v>0.23582548862834907</c:v>
                </c:pt>
                <c:pt idx="735">
                  <c:v>0.23575838668547111</c:v>
                </c:pt>
                <c:pt idx="736">
                  <c:v>0.23697858815686712</c:v>
                </c:pt>
                <c:pt idx="737">
                  <c:v>0.2408841091563747</c:v>
                </c:pt>
                <c:pt idx="738">
                  <c:v>0.24267247840413098</c:v>
                </c:pt>
                <c:pt idx="739">
                  <c:v>0.23955365392796746</c:v>
                </c:pt>
                <c:pt idx="740">
                  <c:v>0.2446051585163731</c:v>
                </c:pt>
                <c:pt idx="741">
                  <c:v>0.24574017568514961</c:v>
                </c:pt>
                <c:pt idx="742">
                  <c:v>0.24006170694562767</c:v>
                </c:pt>
                <c:pt idx="743">
                  <c:v>0.23716424974079953</c:v>
                </c:pt>
                <c:pt idx="744">
                  <c:v>0.23747119986026788</c:v>
                </c:pt>
                <c:pt idx="745">
                  <c:v>0.2386929732892995</c:v>
                </c:pt>
                <c:pt idx="746">
                  <c:v>0.2439225190454497</c:v>
                </c:pt>
                <c:pt idx="747">
                  <c:v>0.24549682491072189</c:v>
                </c:pt>
                <c:pt idx="748">
                  <c:v>0.24606815591722175</c:v>
                </c:pt>
                <c:pt idx="749">
                  <c:v>0.2375836108830176</c:v>
                </c:pt>
                <c:pt idx="750">
                  <c:v>0.24321371740914621</c:v>
                </c:pt>
                <c:pt idx="751">
                  <c:v>0.24559268100738674</c:v>
                </c:pt>
                <c:pt idx="752">
                  <c:v>0.24476243020597477</c:v>
                </c:pt>
                <c:pt idx="753">
                  <c:v>0.24051039160579579</c:v>
                </c:pt>
                <c:pt idx="754">
                  <c:v>0.23834857906518692</c:v>
                </c:pt>
                <c:pt idx="755">
                  <c:v>0.23917784162404021</c:v>
                </c:pt>
                <c:pt idx="756">
                  <c:v>0.24045955018084375</c:v>
                </c:pt>
                <c:pt idx="757">
                  <c:v>0.24198188234224682</c:v>
                </c:pt>
                <c:pt idx="758">
                  <c:v>0.2435006294081401</c:v>
                </c:pt>
                <c:pt idx="759">
                  <c:v>0.24350064683257755</c:v>
                </c:pt>
                <c:pt idx="760">
                  <c:v>0.24513744910549207</c:v>
                </c:pt>
                <c:pt idx="761">
                  <c:v>0.24882938385698394</c:v>
                </c:pt>
                <c:pt idx="762">
                  <c:v>0.24896867215436269</c:v>
                </c:pt>
                <c:pt idx="763">
                  <c:v>0.25087673593343252</c:v>
                </c:pt>
                <c:pt idx="764">
                  <c:v>0.25234619473243836</c:v>
                </c:pt>
                <c:pt idx="765">
                  <c:v>0.25352936160593176</c:v>
                </c:pt>
                <c:pt idx="766">
                  <c:v>0.25754274539080302</c:v>
                </c:pt>
                <c:pt idx="767">
                  <c:v>0.25967226547882638</c:v>
                </c:pt>
                <c:pt idx="768">
                  <c:v>0.25938783014879441</c:v>
                </c:pt>
                <c:pt idx="769">
                  <c:v>0.25907870996521165</c:v>
                </c:pt>
                <c:pt idx="770">
                  <c:v>0.24933032735899974</c:v>
                </c:pt>
                <c:pt idx="771">
                  <c:v>0.24964221072506998</c:v>
                </c:pt>
                <c:pt idx="772">
                  <c:v>0.24888404870524483</c:v>
                </c:pt>
                <c:pt idx="773">
                  <c:v>0.24956352879744204</c:v>
                </c:pt>
                <c:pt idx="774">
                  <c:v>0.2494242705454337</c:v>
                </c:pt>
                <c:pt idx="775">
                  <c:v>0.25061548345276119</c:v>
                </c:pt>
                <c:pt idx="776">
                  <c:v>0.24946458849644126</c:v>
                </c:pt>
                <c:pt idx="777">
                  <c:v>0.24928343926727448</c:v>
                </c:pt>
                <c:pt idx="778">
                  <c:v>0.24980883429961498</c:v>
                </c:pt>
                <c:pt idx="779">
                  <c:v>0.24980883429961498</c:v>
                </c:pt>
                <c:pt idx="780">
                  <c:v>0.25045872671801317</c:v>
                </c:pt>
                <c:pt idx="781">
                  <c:v>0.25211874640847576</c:v>
                </c:pt>
                <c:pt idx="782">
                  <c:v>0.25342555988164084</c:v>
                </c:pt>
                <c:pt idx="783">
                  <c:v>0.25798046140391939</c:v>
                </c:pt>
                <c:pt idx="784">
                  <c:v>0.25798048775366422</c:v>
                </c:pt>
                <c:pt idx="785">
                  <c:v>0.25644402863302185</c:v>
                </c:pt>
                <c:pt idx="786">
                  <c:v>0.25734491943764293</c:v>
                </c:pt>
                <c:pt idx="787">
                  <c:v>0.2564886052113502</c:v>
                </c:pt>
                <c:pt idx="788">
                  <c:v>0.25584899762054669</c:v>
                </c:pt>
                <c:pt idx="789">
                  <c:v>0.25453220965814904</c:v>
                </c:pt>
                <c:pt idx="790">
                  <c:v>0.25301800649859296</c:v>
                </c:pt>
                <c:pt idx="791">
                  <c:v>0.25370000905888279</c:v>
                </c:pt>
                <c:pt idx="792">
                  <c:v>0.25564718268087994</c:v>
                </c:pt>
                <c:pt idx="793">
                  <c:v>0.2598592521056553</c:v>
                </c:pt>
                <c:pt idx="794">
                  <c:v>0.26036672629110202</c:v>
                </c:pt>
                <c:pt idx="795">
                  <c:v>0.2615969219367722</c:v>
                </c:pt>
                <c:pt idx="796">
                  <c:v>0.2615969219367722</c:v>
                </c:pt>
                <c:pt idx="797">
                  <c:v>0.26367857469845113</c:v>
                </c:pt>
                <c:pt idx="798">
                  <c:v>0.26361160616183232</c:v>
                </c:pt>
                <c:pt idx="799">
                  <c:v>0.2634396529790628</c:v>
                </c:pt>
                <c:pt idx="800">
                  <c:v>0.26577726231138965</c:v>
                </c:pt>
                <c:pt idx="801">
                  <c:v>0.26675669475665398</c:v>
                </c:pt>
                <c:pt idx="802">
                  <c:v>0.26840218270170757</c:v>
                </c:pt>
                <c:pt idx="803">
                  <c:v>0.27390942910765403</c:v>
                </c:pt>
                <c:pt idx="804">
                  <c:v>0.27570707916060422</c:v>
                </c:pt>
                <c:pt idx="805">
                  <c:v>0.26592001017425471</c:v>
                </c:pt>
                <c:pt idx="806">
                  <c:v>0.26592001017425471</c:v>
                </c:pt>
                <c:pt idx="807">
                  <c:v>0.26432309576239477</c:v>
                </c:pt>
                <c:pt idx="808">
                  <c:v>0.26194113344775527</c:v>
                </c:pt>
                <c:pt idx="809">
                  <c:v>0.26620071833216064</c:v>
                </c:pt>
                <c:pt idx="810">
                  <c:v>0.26202733726327243</c:v>
                </c:pt>
                <c:pt idx="811">
                  <c:v>0.26306533964069967</c:v>
                </c:pt>
                <c:pt idx="812">
                  <c:v>0.26353626551760567</c:v>
                </c:pt>
                <c:pt idx="813">
                  <c:v>0.2675672494980712</c:v>
                </c:pt>
                <c:pt idx="814">
                  <c:v>0.26661902004660121</c:v>
                </c:pt>
                <c:pt idx="815">
                  <c:v>0.26860680570596784</c:v>
                </c:pt>
                <c:pt idx="816">
                  <c:v>0.26860680027070627</c:v>
                </c:pt>
                <c:pt idx="817">
                  <c:v>0.26892672939265028</c:v>
                </c:pt>
                <c:pt idx="818">
                  <c:v>0.27040849004471967</c:v>
                </c:pt>
                <c:pt idx="819">
                  <c:v>0.27164709519629637</c:v>
                </c:pt>
                <c:pt idx="820">
                  <c:v>0.27167225105321746</c:v>
                </c:pt>
                <c:pt idx="821">
                  <c:v>0.27402062170308694</c:v>
                </c:pt>
                <c:pt idx="822">
                  <c:v>0.27537101864769009</c:v>
                </c:pt>
                <c:pt idx="823">
                  <c:v>0.27496876559147743</c:v>
                </c:pt>
                <c:pt idx="824">
                  <c:v>0.27494526554143661</c:v>
                </c:pt>
                <c:pt idx="825">
                  <c:v>0.278512536801516</c:v>
                </c:pt>
                <c:pt idx="826">
                  <c:v>0.28081109975719221</c:v>
                </c:pt>
                <c:pt idx="827">
                  <c:v>0.28138357085397003</c:v>
                </c:pt>
                <c:pt idx="828">
                  <c:v>0.28173814178850343</c:v>
                </c:pt>
                <c:pt idx="829">
                  <c:v>0.28363756150460651</c:v>
                </c:pt>
                <c:pt idx="830">
                  <c:v>0.28412912982027261</c:v>
                </c:pt>
                <c:pt idx="831">
                  <c:v>0.28410720942477941</c:v>
                </c:pt>
                <c:pt idx="832">
                  <c:v>0.28530935109682232</c:v>
                </c:pt>
                <c:pt idx="833">
                  <c:v>0.28547007412351477</c:v>
                </c:pt>
                <c:pt idx="834">
                  <c:v>0.2850393057555316</c:v>
                </c:pt>
                <c:pt idx="835">
                  <c:v>0.28662999997870253</c:v>
                </c:pt>
                <c:pt idx="836">
                  <c:v>0.28873429709361842</c:v>
                </c:pt>
                <c:pt idx="837">
                  <c:v>0.29190455172927421</c:v>
                </c:pt>
                <c:pt idx="838">
                  <c:v>0.29164075040872439</c:v>
                </c:pt>
                <c:pt idx="839">
                  <c:v>0.29668975547380572</c:v>
                </c:pt>
                <c:pt idx="840">
                  <c:v>0.29949142470273871</c:v>
                </c:pt>
                <c:pt idx="841">
                  <c:v>0.29837755785202003</c:v>
                </c:pt>
                <c:pt idx="842">
                  <c:v>0.30030626815448613</c:v>
                </c:pt>
                <c:pt idx="843">
                  <c:v>0.30152762597642946</c:v>
                </c:pt>
                <c:pt idx="844">
                  <c:v>0.30290638570911721</c:v>
                </c:pt>
                <c:pt idx="845">
                  <c:v>0.305459092484476</c:v>
                </c:pt>
                <c:pt idx="846">
                  <c:v>0.30909754451151339</c:v>
                </c:pt>
                <c:pt idx="847">
                  <c:v>0.31127593564896827</c:v>
                </c:pt>
                <c:pt idx="848">
                  <c:v>0.31291720779909071</c:v>
                </c:pt>
                <c:pt idx="849">
                  <c:v>0.31372399848073451</c:v>
                </c:pt>
                <c:pt idx="850">
                  <c:v>0.31372398753323538</c:v>
                </c:pt>
                <c:pt idx="851">
                  <c:v>0.31506762276007261</c:v>
                </c:pt>
                <c:pt idx="852">
                  <c:v>0.31552278951160395</c:v>
                </c:pt>
                <c:pt idx="853">
                  <c:v>0.3188906047924962</c:v>
                </c:pt>
                <c:pt idx="854">
                  <c:v>0.32004125227931723</c:v>
                </c:pt>
                <c:pt idx="855">
                  <c:v>0.32156283921989126</c:v>
                </c:pt>
                <c:pt idx="856">
                  <c:v>0.32062948925158241</c:v>
                </c:pt>
                <c:pt idx="857">
                  <c:v>0.32257252581609785</c:v>
                </c:pt>
                <c:pt idx="858">
                  <c:v>0.32324273745907828</c:v>
                </c:pt>
                <c:pt idx="859">
                  <c:v>0.32768972414966724</c:v>
                </c:pt>
                <c:pt idx="860">
                  <c:v>0.3234658352515567</c:v>
                </c:pt>
                <c:pt idx="861">
                  <c:v>0.32712955602145111</c:v>
                </c:pt>
                <c:pt idx="862">
                  <c:v>0.31690723820993827</c:v>
                </c:pt>
                <c:pt idx="863">
                  <c:v>0.32654146093699676</c:v>
                </c:pt>
                <c:pt idx="864">
                  <c:v>0.32756642031202188</c:v>
                </c:pt>
                <c:pt idx="865">
                  <c:v>0.32898962526856335</c:v>
                </c:pt>
                <c:pt idx="866">
                  <c:v>0.33324899948603659</c:v>
                </c:pt>
                <c:pt idx="867">
                  <c:v>0.33630295740208438</c:v>
                </c:pt>
                <c:pt idx="868">
                  <c:v>0.33663481652383465</c:v>
                </c:pt>
                <c:pt idx="869">
                  <c:v>0.33465869071212695</c:v>
                </c:pt>
                <c:pt idx="870">
                  <c:v>0.33534102859609005</c:v>
                </c:pt>
                <c:pt idx="871">
                  <c:v>0.3346957962949384</c:v>
                </c:pt>
                <c:pt idx="872">
                  <c:v>0.33505880290202161</c:v>
                </c:pt>
                <c:pt idx="873">
                  <c:v>0.32961141038531205</c:v>
                </c:pt>
                <c:pt idx="874">
                  <c:v>0.33283469262076881</c:v>
                </c:pt>
                <c:pt idx="875">
                  <c:v>0.33244264007475932</c:v>
                </c:pt>
                <c:pt idx="876">
                  <c:v>0.33305971934430989</c:v>
                </c:pt>
                <c:pt idx="877">
                  <c:v>0.33570568808660495</c:v>
                </c:pt>
                <c:pt idx="878">
                  <c:v>0.33483295662236778</c:v>
                </c:pt>
                <c:pt idx="879">
                  <c:v>0.33436154308121413</c:v>
                </c:pt>
                <c:pt idx="880">
                  <c:v>0.33484820901278312</c:v>
                </c:pt>
                <c:pt idx="881">
                  <c:v>0.33250329034033199</c:v>
                </c:pt>
                <c:pt idx="882">
                  <c:v>0.33458963610715919</c:v>
                </c:pt>
                <c:pt idx="883">
                  <c:v>0.33814868470778259</c:v>
                </c:pt>
                <c:pt idx="884">
                  <c:v>0.33840481391010369</c:v>
                </c:pt>
                <c:pt idx="885">
                  <c:v>0.34026040870989593</c:v>
                </c:pt>
                <c:pt idx="886">
                  <c:v>0.34026040321412299</c:v>
                </c:pt>
                <c:pt idx="887">
                  <c:v>0.34420700951768257</c:v>
                </c:pt>
                <c:pt idx="888">
                  <c:v>0.34653052382493632</c:v>
                </c:pt>
                <c:pt idx="889">
                  <c:v>0.3423172871006992</c:v>
                </c:pt>
                <c:pt idx="890">
                  <c:v>0.34313799754381846</c:v>
                </c:pt>
                <c:pt idx="891">
                  <c:v>0.34643291377525887</c:v>
                </c:pt>
                <c:pt idx="892">
                  <c:v>0.34737936011146386</c:v>
                </c:pt>
                <c:pt idx="893">
                  <c:v>0.35152731930734116</c:v>
                </c:pt>
                <c:pt idx="894">
                  <c:v>0.35171828934591454</c:v>
                </c:pt>
                <c:pt idx="895">
                  <c:v>0.35397405459823572</c:v>
                </c:pt>
                <c:pt idx="896">
                  <c:v>0.35410758976418921</c:v>
                </c:pt>
                <c:pt idx="897">
                  <c:v>0.33746438296912462</c:v>
                </c:pt>
                <c:pt idx="898">
                  <c:v>0.33754875137699103</c:v>
                </c:pt>
                <c:pt idx="899">
                  <c:v>0.33392334917502553</c:v>
                </c:pt>
                <c:pt idx="900">
                  <c:v>0.32688836570876356</c:v>
                </c:pt>
                <c:pt idx="901">
                  <c:v>0.32718405544769991</c:v>
                </c:pt>
                <c:pt idx="902">
                  <c:v>0.32728407372367729</c:v>
                </c:pt>
                <c:pt idx="903">
                  <c:v>0.32737420736442413</c:v>
                </c:pt>
                <c:pt idx="904">
                  <c:v>0.32737473801943029</c:v>
                </c:pt>
                <c:pt idx="905">
                  <c:v>0.32737473801943029</c:v>
                </c:pt>
                <c:pt idx="906">
                  <c:v>0.32777384098695728</c:v>
                </c:pt>
                <c:pt idx="907">
                  <c:v>0.3278690626322569</c:v>
                </c:pt>
                <c:pt idx="908">
                  <c:v>0.32724556801072979</c:v>
                </c:pt>
                <c:pt idx="909">
                  <c:v>0.3285024086700401</c:v>
                </c:pt>
                <c:pt idx="910">
                  <c:v>0.32861102142888976</c:v>
                </c:pt>
                <c:pt idx="911">
                  <c:v>0.32975761523563007</c:v>
                </c:pt>
                <c:pt idx="912">
                  <c:v>0.33004957883927055</c:v>
                </c:pt>
                <c:pt idx="913">
                  <c:v>0.33114730723831687</c:v>
                </c:pt>
                <c:pt idx="914">
                  <c:v>0.33123025880074852</c:v>
                </c:pt>
                <c:pt idx="915">
                  <c:v>0.33123026433986302</c:v>
                </c:pt>
                <c:pt idx="916">
                  <c:v>0.33173347072877002</c:v>
                </c:pt>
                <c:pt idx="917">
                  <c:v>0.33157586828029606</c:v>
                </c:pt>
                <c:pt idx="918">
                  <c:v>0.32820927004642386</c:v>
                </c:pt>
                <c:pt idx="919">
                  <c:v>0.32721632301857295</c:v>
                </c:pt>
                <c:pt idx="920">
                  <c:v>0.32747265831980954</c:v>
                </c:pt>
                <c:pt idx="921">
                  <c:v>0.32791910951572811</c:v>
                </c:pt>
                <c:pt idx="922">
                  <c:v>0.32907663937906517</c:v>
                </c:pt>
                <c:pt idx="923">
                  <c:v>0.32811038686851335</c:v>
                </c:pt>
                <c:pt idx="924">
                  <c:v>0.32827859911390567</c:v>
                </c:pt>
                <c:pt idx="925">
                  <c:v>0.32991026226906328</c:v>
                </c:pt>
                <c:pt idx="926">
                  <c:v>0.33307804794510409</c:v>
                </c:pt>
                <c:pt idx="927">
                  <c:v>0.33398763925990393</c:v>
                </c:pt>
                <c:pt idx="928">
                  <c:v>0.33702396652318178</c:v>
                </c:pt>
                <c:pt idx="929">
                  <c:v>0.33968403607254416</c:v>
                </c:pt>
                <c:pt idx="930">
                  <c:v>0.34033940293341391</c:v>
                </c:pt>
                <c:pt idx="931">
                  <c:v>0.34171991674399549</c:v>
                </c:pt>
                <c:pt idx="932">
                  <c:v>0.34478827575156368</c:v>
                </c:pt>
                <c:pt idx="933">
                  <c:v>0.34485164303865257</c:v>
                </c:pt>
                <c:pt idx="934">
                  <c:v>0.34472478441408727</c:v>
                </c:pt>
                <c:pt idx="935">
                  <c:v>0.34466668298650482</c:v>
                </c:pt>
                <c:pt idx="936">
                  <c:v>0.34306968663060111</c:v>
                </c:pt>
                <c:pt idx="937">
                  <c:v>0.33998934933500013</c:v>
                </c:pt>
                <c:pt idx="938">
                  <c:v>0.34542339088430829</c:v>
                </c:pt>
                <c:pt idx="939">
                  <c:v>0.34954606185048864</c:v>
                </c:pt>
                <c:pt idx="940">
                  <c:v>0.35067167042375491</c:v>
                </c:pt>
                <c:pt idx="941">
                  <c:v>0.35382322896834317</c:v>
                </c:pt>
                <c:pt idx="942">
                  <c:v>0.35749261820218803</c:v>
                </c:pt>
                <c:pt idx="943">
                  <c:v>0.36028594809750358</c:v>
                </c:pt>
                <c:pt idx="944">
                  <c:v>0.35879139692249673</c:v>
                </c:pt>
                <c:pt idx="945">
                  <c:v>0.36306643616697976</c:v>
                </c:pt>
                <c:pt idx="946">
                  <c:v>0.36597797077585881</c:v>
                </c:pt>
                <c:pt idx="947">
                  <c:v>0.36824492946399134</c:v>
                </c:pt>
                <c:pt idx="948">
                  <c:v>0.36698367113689989</c:v>
                </c:pt>
                <c:pt idx="949">
                  <c:v>0.36881136009454552</c:v>
                </c:pt>
                <c:pt idx="950">
                  <c:v>0.37095835204314875</c:v>
                </c:pt>
                <c:pt idx="951">
                  <c:v>0.37440476524091593</c:v>
                </c:pt>
                <c:pt idx="952">
                  <c:v>0.37585628244497116</c:v>
                </c:pt>
                <c:pt idx="953">
                  <c:v>0.37647881745243184</c:v>
                </c:pt>
                <c:pt idx="954">
                  <c:v>0.37614285862394037</c:v>
                </c:pt>
                <c:pt idx="955">
                  <c:v>0.37556470408955756</c:v>
                </c:pt>
                <c:pt idx="956">
                  <c:v>0.37710043346654021</c:v>
                </c:pt>
                <c:pt idx="957">
                  <c:v>0.37506236416429073</c:v>
                </c:pt>
                <c:pt idx="958">
                  <c:v>0.37606221575177345</c:v>
                </c:pt>
                <c:pt idx="959">
                  <c:v>0.37421352847187461</c:v>
                </c:pt>
                <c:pt idx="960">
                  <c:v>0.37755745104668259</c:v>
                </c:pt>
                <c:pt idx="961">
                  <c:v>0.37755744545849601</c:v>
                </c:pt>
                <c:pt idx="962">
                  <c:v>0.38172811789017791</c:v>
                </c:pt>
                <c:pt idx="963">
                  <c:v>0.3841949465152048</c:v>
                </c:pt>
                <c:pt idx="964">
                  <c:v>0.38401677551482494</c:v>
                </c:pt>
                <c:pt idx="965">
                  <c:v>0.38447907776821522</c:v>
                </c:pt>
                <c:pt idx="966">
                  <c:v>0.38449114211055746</c:v>
                </c:pt>
                <c:pt idx="967">
                  <c:v>0.38449722843222767</c:v>
                </c:pt>
                <c:pt idx="968">
                  <c:v>0.38502923827840907</c:v>
                </c:pt>
                <c:pt idx="969">
                  <c:v>0.38549204217429622</c:v>
                </c:pt>
                <c:pt idx="970">
                  <c:v>0.38686588968547309</c:v>
                </c:pt>
                <c:pt idx="971">
                  <c:v>0.38738331386403035</c:v>
                </c:pt>
                <c:pt idx="972">
                  <c:v>0.39064954927940776</c:v>
                </c:pt>
                <c:pt idx="973">
                  <c:v>0.39307176552329848</c:v>
                </c:pt>
                <c:pt idx="974">
                  <c:v>0.39389109484162077</c:v>
                </c:pt>
                <c:pt idx="975">
                  <c:v>0.3909102242008442</c:v>
                </c:pt>
                <c:pt idx="976">
                  <c:v>0.39385412222103988</c:v>
                </c:pt>
                <c:pt idx="977">
                  <c:v>0.39568544444786102</c:v>
                </c:pt>
                <c:pt idx="978">
                  <c:v>0.39361555396466286</c:v>
                </c:pt>
                <c:pt idx="979">
                  <c:v>0.39244641284332249</c:v>
                </c:pt>
                <c:pt idx="980">
                  <c:v>0.39256559437296423</c:v>
                </c:pt>
                <c:pt idx="981">
                  <c:v>0.3928175692649849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6C1-4963-A4F6-8B0CA62F7BAD}"/>
            </c:ext>
          </c:extLst>
        </c:ser>
        <c:ser>
          <c:idx val="1"/>
          <c:order val="1"/>
          <c:tx>
            <c:v>S&amp;P 500</c:v>
          </c:tx>
          <c:marker>
            <c:symbol val="none"/>
          </c:marker>
          <c:cat>
            <c:numRef>
              <c:f>'Analysis Data'!$A$2:$A$983</c:f>
              <c:numCache>
                <c:formatCode>yyyy\-mm\-dd</c:formatCode>
                <c:ptCount val="982"/>
                <c:pt idx="0">
                  <c:v>44925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44935</c:v>
                </c:pt>
                <c:pt idx="7">
                  <c:v>44936</c:v>
                </c:pt>
                <c:pt idx="8">
                  <c:v>44937</c:v>
                </c:pt>
                <c:pt idx="9">
                  <c:v>44938</c:v>
                </c:pt>
                <c:pt idx="10">
                  <c:v>44939</c:v>
                </c:pt>
                <c:pt idx="11">
                  <c:v>44942</c:v>
                </c:pt>
                <c:pt idx="12">
                  <c:v>44943</c:v>
                </c:pt>
                <c:pt idx="13">
                  <c:v>44944</c:v>
                </c:pt>
                <c:pt idx="14">
                  <c:v>44945</c:v>
                </c:pt>
                <c:pt idx="15">
                  <c:v>44946</c:v>
                </c:pt>
                <c:pt idx="16">
                  <c:v>44949</c:v>
                </c:pt>
                <c:pt idx="17">
                  <c:v>44950</c:v>
                </c:pt>
                <c:pt idx="18">
                  <c:v>44951</c:v>
                </c:pt>
                <c:pt idx="19">
                  <c:v>44952</c:v>
                </c:pt>
                <c:pt idx="20">
                  <c:v>44953</c:v>
                </c:pt>
                <c:pt idx="21">
                  <c:v>44956</c:v>
                </c:pt>
                <c:pt idx="22">
                  <c:v>44957</c:v>
                </c:pt>
                <c:pt idx="23">
                  <c:v>44958</c:v>
                </c:pt>
                <c:pt idx="24">
                  <c:v>44959</c:v>
                </c:pt>
                <c:pt idx="25">
                  <c:v>44960</c:v>
                </c:pt>
                <c:pt idx="26">
                  <c:v>44963</c:v>
                </c:pt>
                <c:pt idx="27">
                  <c:v>44964</c:v>
                </c:pt>
                <c:pt idx="28">
                  <c:v>44965</c:v>
                </c:pt>
                <c:pt idx="29">
                  <c:v>44966</c:v>
                </c:pt>
                <c:pt idx="30">
                  <c:v>44967</c:v>
                </c:pt>
                <c:pt idx="31">
                  <c:v>44970</c:v>
                </c:pt>
                <c:pt idx="32">
                  <c:v>44971</c:v>
                </c:pt>
                <c:pt idx="33">
                  <c:v>44972</c:v>
                </c:pt>
                <c:pt idx="34">
                  <c:v>44973</c:v>
                </c:pt>
                <c:pt idx="35">
                  <c:v>44974</c:v>
                </c:pt>
                <c:pt idx="36">
                  <c:v>44977</c:v>
                </c:pt>
                <c:pt idx="37">
                  <c:v>44978</c:v>
                </c:pt>
                <c:pt idx="38">
                  <c:v>44979</c:v>
                </c:pt>
                <c:pt idx="39">
                  <c:v>44980</c:v>
                </c:pt>
                <c:pt idx="40">
                  <c:v>44981</c:v>
                </c:pt>
                <c:pt idx="41">
                  <c:v>44984</c:v>
                </c:pt>
                <c:pt idx="42">
                  <c:v>44985</c:v>
                </c:pt>
                <c:pt idx="43">
                  <c:v>44986</c:v>
                </c:pt>
                <c:pt idx="44">
                  <c:v>44987</c:v>
                </c:pt>
                <c:pt idx="45">
                  <c:v>44988</c:v>
                </c:pt>
                <c:pt idx="46">
                  <c:v>44991</c:v>
                </c:pt>
                <c:pt idx="47">
                  <c:v>44992</c:v>
                </c:pt>
                <c:pt idx="48">
                  <c:v>44993</c:v>
                </c:pt>
                <c:pt idx="49">
                  <c:v>44994</c:v>
                </c:pt>
                <c:pt idx="50">
                  <c:v>44995</c:v>
                </c:pt>
                <c:pt idx="51">
                  <c:v>44998</c:v>
                </c:pt>
                <c:pt idx="52">
                  <c:v>44999</c:v>
                </c:pt>
                <c:pt idx="53">
                  <c:v>45000</c:v>
                </c:pt>
                <c:pt idx="54">
                  <c:v>45001</c:v>
                </c:pt>
                <c:pt idx="55">
                  <c:v>45002</c:v>
                </c:pt>
                <c:pt idx="56">
                  <c:v>45005</c:v>
                </c:pt>
                <c:pt idx="57">
                  <c:v>45006</c:v>
                </c:pt>
                <c:pt idx="58">
                  <c:v>45007</c:v>
                </c:pt>
                <c:pt idx="59">
                  <c:v>45008</c:v>
                </c:pt>
                <c:pt idx="60">
                  <c:v>45009</c:v>
                </c:pt>
                <c:pt idx="61">
                  <c:v>45012</c:v>
                </c:pt>
                <c:pt idx="62">
                  <c:v>45013</c:v>
                </c:pt>
                <c:pt idx="63">
                  <c:v>45014</c:v>
                </c:pt>
                <c:pt idx="64">
                  <c:v>45015</c:v>
                </c:pt>
                <c:pt idx="65">
                  <c:v>45016</c:v>
                </c:pt>
                <c:pt idx="66">
                  <c:v>45019</c:v>
                </c:pt>
                <c:pt idx="67">
                  <c:v>45020</c:v>
                </c:pt>
                <c:pt idx="68">
                  <c:v>45021</c:v>
                </c:pt>
                <c:pt idx="69">
                  <c:v>45022</c:v>
                </c:pt>
                <c:pt idx="70">
                  <c:v>45023</c:v>
                </c:pt>
                <c:pt idx="71">
                  <c:v>45026</c:v>
                </c:pt>
                <c:pt idx="72">
                  <c:v>45027</c:v>
                </c:pt>
                <c:pt idx="73">
                  <c:v>45028</c:v>
                </c:pt>
                <c:pt idx="74">
                  <c:v>45029</c:v>
                </c:pt>
                <c:pt idx="75">
                  <c:v>45030</c:v>
                </c:pt>
                <c:pt idx="76">
                  <c:v>45033</c:v>
                </c:pt>
                <c:pt idx="77">
                  <c:v>45034</c:v>
                </c:pt>
                <c:pt idx="78">
                  <c:v>45035</c:v>
                </c:pt>
                <c:pt idx="79">
                  <c:v>45036</c:v>
                </c:pt>
                <c:pt idx="80">
                  <c:v>45037</c:v>
                </c:pt>
                <c:pt idx="81">
                  <c:v>45040</c:v>
                </c:pt>
                <c:pt idx="82">
                  <c:v>45041</c:v>
                </c:pt>
                <c:pt idx="83">
                  <c:v>45042</c:v>
                </c:pt>
                <c:pt idx="84">
                  <c:v>45043</c:v>
                </c:pt>
                <c:pt idx="85">
                  <c:v>45044</c:v>
                </c:pt>
                <c:pt idx="86">
                  <c:v>45047</c:v>
                </c:pt>
                <c:pt idx="87">
                  <c:v>45048</c:v>
                </c:pt>
                <c:pt idx="88">
                  <c:v>45049</c:v>
                </c:pt>
                <c:pt idx="89">
                  <c:v>45050</c:v>
                </c:pt>
                <c:pt idx="90">
                  <c:v>45051</c:v>
                </c:pt>
                <c:pt idx="91">
                  <c:v>45054</c:v>
                </c:pt>
                <c:pt idx="92">
                  <c:v>45055</c:v>
                </c:pt>
                <c:pt idx="93">
                  <c:v>45056</c:v>
                </c:pt>
                <c:pt idx="94">
                  <c:v>45057</c:v>
                </c:pt>
                <c:pt idx="95">
                  <c:v>45058</c:v>
                </c:pt>
                <c:pt idx="96">
                  <c:v>45061</c:v>
                </c:pt>
                <c:pt idx="97">
                  <c:v>45062</c:v>
                </c:pt>
                <c:pt idx="98">
                  <c:v>45063</c:v>
                </c:pt>
                <c:pt idx="99">
                  <c:v>45064</c:v>
                </c:pt>
                <c:pt idx="100">
                  <c:v>45065</c:v>
                </c:pt>
                <c:pt idx="101">
                  <c:v>45068</c:v>
                </c:pt>
                <c:pt idx="102">
                  <c:v>45069</c:v>
                </c:pt>
                <c:pt idx="103">
                  <c:v>45070</c:v>
                </c:pt>
                <c:pt idx="104">
                  <c:v>45071</c:v>
                </c:pt>
                <c:pt idx="105">
                  <c:v>45072</c:v>
                </c:pt>
                <c:pt idx="106">
                  <c:v>45075</c:v>
                </c:pt>
                <c:pt idx="107">
                  <c:v>45076</c:v>
                </c:pt>
                <c:pt idx="108">
                  <c:v>45077</c:v>
                </c:pt>
                <c:pt idx="109">
                  <c:v>45078</c:v>
                </c:pt>
                <c:pt idx="110">
                  <c:v>45079</c:v>
                </c:pt>
                <c:pt idx="111">
                  <c:v>45082</c:v>
                </c:pt>
                <c:pt idx="112">
                  <c:v>45083</c:v>
                </c:pt>
                <c:pt idx="113">
                  <c:v>45084</c:v>
                </c:pt>
                <c:pt idx="114">
                  <c:v>45085</c:v>
                </c:pt>
                <c:pt idx="115">
                  <c:v>45086</c:v>
                </c:pt>
                <c:pt idx="116">
                  <c:v>45089</c:v>
                </c:pt>
                <c:pt idx="117">
                  <c:v>45090</c:v>
                </c:pt>
                <c:pt idx="118">
                  <c:v>45091</c:v>
                </c:pt>
                <c:pt idx="119">
                  <c:v>45092</c:v>
                </c:pt>
                <c:pt idx="120">
                  <c:v>45093</c:v>
                </c:pt>
                <c:pt idx="121">
                  <c:v>45096</c:v>
                </c:pt>
                <c:pt idx="122">
                  <c:v>45097</c:v>
                </c:pt>
                <c:pt idx="123">
                  <c:v>45098</c:v>
                </c:pt>
                <c:pt idx="124">
                  <c:v>45099</c:v>
                </c:pt>
                <c:pt idx="125">
                  <c:v>45100</c:v>
                </c:pt>
                <c:pt idx="126">
                  <c:v>45103</c:v>
                </c:pt>
                <c:pt idx="127">
                  <c:v>45104</c:v>
                </c:pt>
                <c:pt idx="128">
                  <c:v>45105</c:v>
                </c:pt>
                <c:pt idx="129">
                  <c:v>45106</c:v>
                </c:pt>
                <c:pt idx="130">
                  <c:v>45107</c:v>
                </c:pt>
                <c:pt idx="131">
                  <c:v>45110</c:v>
                </c:pt>
                <c:pt idx="132">
                  <c:v>45111</c:v>
                </c:pt>
                <c:pt idx="133">
                  <c:v>45112</c:v>
                </c:pt>
                <c:pt idx="134">
                  <c:v>45113</c:v>
                </c:pt>
                <c:pt idx="135">
                  <c:v>45114</c:v>
                </c:pt>
                <c:pt idx="136">
                  <c:v>45117</c:v>
                </c:pt>
                <c:pt idx="137">
                  <c:v>45118</c:v>
                </c:pt>
                <c:pt idx="138">
                  <c:v>45119</c:v>
                </c:pt>
                <c:pt idx="139">
                  <c:v>45120</c:v>
                </c:pt>
                <c:pt idx="140">
                  <c:v>45121</c:v>
                </c:pt>
                <c:pt idx="141">
                  <c:v>45124</c:v>
                </c:pt>
                <c:pt idx="142">
                  <c:v>45125</c:v>
                </c:pt>
                <c:pt idx="143">
                  <c:v>45126</c:v>
                </c:pt>
                <c:pt idx="144">
                  <c:v>45127</c:v>
                </c:pt>
                <c:pt idx="145">
                  <c:v>45128</c:v>
                </c:pt>
                <c:pt idx="146">
                  <c:v>45131</c:v>
                </c:pt>
                <c:pt idx="147">
                  <c:v>45132</c:v>
                </c:pt>
                <c:pt idx="148">
                  <c:v>45133</c:v>
                </c:pt>
                <c:pt idx="149">
                  <c:v>45134</c:v>
                </c:pt>
                <c:pt idx="150">
                  <c:v>45135</c:v>
                </c:pt>
                <c:pt idx="151">
                  <c:v>45138</c:v>
                </c:pt>
                <c:pt idx="152">
                  <c:v>45139</c:v>
                </c:pt>
                <c:pt idx="153">
                  <c:v>45140</c:v>
                </c:pt>
                <c:pt idx="154">
                  <c:v>45141</c:v>
                </c:pt>
                <c:pt idx="155">
                  <c:v>45142</c:v>
                </c:pt>
                <c:pt idx="156">
                  <c:v>45145</c:v>
                </c:pt>
                <c:pt idx="157">
                  <c:v>45146</c:v>
                </c:pt>
                <c:pt idx="158">
                  <c:v>45147</c:v>
                </c:pt>
                <c:pt idx="159">
                  <c:v>45148</c:v>
                </c:pt>
                <c:pt idx="160">
                  <c:v>45149</c:v>
                </c:pt>
                <c:pt idx="161">
                  <c:v>45152</c:v>
                </c:pt>
                <c:pt idx="162">
                  <c:v>45153</c:v>
                </c:pt>
                <c:pt idx="163">
                  <c:v>45154</c:v>
                </c:pt>
                <c:pt idx="164">
                  <c:v>45155</c:v>
                </c:pt>
                <c:pt idx="165">
                  <c:v>45156</c:v>
                </c:pt>
                <c:pt idx="166">
                  <c:v>45159</c:v>
                </c:pt>
                <c:pt idx="167">
                  <c:v>45160</c:v>
                </c:pt>
                <c:pt idx="168">
                  <c:v>45161</c:v>
                </c:pt>
                <c:pt idx="169">
                  <c:v>45162</c:v>
                </c:pt>
                <c:pt idx="170">
                  <c:v>45163</c:v>
                </c:pt>
                <c:pt idx="171">
                  <c:v>45166</c:v>
                </c:pt>
                <c:pt idx="172">
                  <c:v>45167</c:v>
                </c:pt>
                <c:pt idx="173">
                  <c:v>45168</c:v>
                </c:pt>
                <c:pt idx="174">
                  <c:v>45169</c:v>
                </c:pt>
                <c:pt idx="175">
                  <c:v>45170</c:v>
                </c:pt>
                <c:pt idx="176">
                  <c:v>45173</c:v>
                </c:pt>
                <c:pt idx="177">
                  <c:v>45174</c:v>
                </c:pt>
                <c:pt idx="178">
                  <c:v>45175</c:v>
                </c:pt>
                <c:pt idx="179">
                  <c:v>45176</c:v>
                </c:pt>
                <c:pt idx="180">
                  <c:v>45177</c:v>
                </c:pt>
                <c:pt idx="181">
                  <c:v>45180</c:v>
                </c:pt>
                <c:pt idx="182">
                  <c:v>45181</c:v>
                </c:pt>
                <c:pt idx="183">
                  <c:v>45182</c:v>
                </c:pt>
                <c:pt idx="184">
                  <c:v>45183</c:v>
                </c:pt>
                <c:pt idx="185">
                  <c:v>45184</c:v>
                </c:pt>
                <c:pt idx="186">
                  <c:v>45187</c:v>
                </c:pt>
                <c:pt idx="187">
                  <c:v>45188</c:v>
                </c:pt>
                <c:pt idx="188">
                  <c:v>45189</c:v>
                </c:pt>
                <c:pt idx="189">
                  <c:v>45190</c:v>
                </c:pt>
                <c:pt idx="190">
                  <c:v>45191</c:v>
                </c:pt>
                <c:pt idx="191">
                  <c:v>45194</c:v>
                </c:pt>
                <c:pt idx="192">
                  <c:v>45195</c:v>
                </c:pt>
                <c:pt idx="193">
                  <c:v>45196</c:v>
                </c:pt>
                <c:pt idx="194">
                  <c:v>45197</c:v>
                </c:pt>
                <c:pt idx="195">
                  <c:v>45198</c:v>
                </c:pt>
                <c:pt idx="196">
                  <c:v>45201</c:v>
                </c:pt>
                <c:pt idx="197">
                  <c:v>45202</c:v>
                </c:pt>
                <c:pt idx="198">
                  <c:v>45203</c:v>
                </c:pt>
                <c:pt idx="199">
                  <c:v>45204</c:v>
                </c:pt>
                <c:pt idx="200">
                  <c:v>45205</c:v>
                </c:pt>
                <c:pt idx="201">
                  <c:v>45208</c:v>
                </c:pt>
                <c:pt idx="202">
                  <c:v>45209</c:v>
                </c:pt>
                <c:pt idx="203">
                  <c:v>45210</c:v>
                </c:pt>
                <c:pt idx="204">
                  <c:v>45211</c:v>
                </c:pt>
                <c:pt idx="205">
                  <c:v>45212</c:v>
                </c:pt>
                <c:pt idx="206">
                  <c:v>45215</c:v>
                </c:pt>
                <c:pt idx="207">
                  <c:v>45216</c:v>
                </c:pt>
                <c:pt idx="208">
                  <c:v>45217</c:v>
                </c:pt>
                <c:pt idx="209">
                  <c:v>45218</c:v>
                </c:pt>
                <c:pt idx="210">
                  <c:v>45219</c:v>
                </c:pt>
                <c:pt idx="211">
                  <c:v>45222</c:v>
                </c:pt>
                <c:pt idx="212">
                  <c:v>45223</c:v>
                </c:pt>
                <c:pt idx="213">
                  <c:v>45224</c:v>
                </c:pt>
                <c:pt idx="214">
                  <c:v>45225</c:v>
                </c:pt>
                <c:pt idx="215">
                  <c:v>45226</c:v>
                </c:pt>
                <c:pt idx="216">
                  <c:v>45229</c:v>
                </c:pt>
                <c:pt idx="217">
                  <c:v>45230</c:v>
                </c:pt>
                <c:pt idx="218">
                  <c:v>45231</c:v>
                </c:pt>
                <c:pt idx="219">
                  <c:v>45232</c:v>
                </c:pt>
                <c:pt idx="220">
                  <c:v>45233</c:v>
                </c:pt>
                <c:pt idx="221">
                  <c:v>45236</c:v>
                </c:pt>
                <c:pt idx="222">
                  <c:v>45237</c:v>
                </c:pt>
                <c:pt idx="223">
                  <c:v>45238</c:v>
                </c:pt>
                <c:pt idx="224">
                  <c:v>45239</c:v>
                </c:pt>
                <c:pt idx="225">
                  <c:v>45240</c:v>
                </c:pt>
                <c:pt idx="226">
                  <c:v>45243</c:v>
                </c:pt>
                <c:pt idx="227">
                  <c:v>45244</c:v>
                </c:pt>
                <c:pt idx="228">
                  <c:v>45245</c:v>
                </c:pt>
                <c:pt idx="229">
                  <c:v>45246</c:v>
                </c:pt>
                <c:pt idx="230">
                  <c:v>45247</c:v>
                </c:pt>
                <c:pt idx="231">
                  <c:v>45250</c:v>
                </c:pt>
                <c:pt idx="232">
                  <c:v>45251</c:v>
                </c:pt>
                <c:pt idx="233">
                  <c:v>45252</c:v>
                </c:pt>
                <c:pt idx="234">
                  <c:v>45253</c:v>
                </c:pt>
                <c:pt idx="235">
                  <c:v>45254</c:v>
                </c:pt>
                <c:pt idx="236">
                  <c:v>45257</c:v>
                </c:pt>
                <c:pt idx="237">
                  <c:v>45258</c:v>
                </c:pt>
                <c:pt idx="238">
                  <c:v>45259</c:v>
                </c:pt>
                <c:pt idx="239">
                  <c:v>45260</c:v>
                </c:pt>
                <c:pt idx="240">
                  <c:v>45261</c:v>
                </c:pt>
                <c:pt idx="241">
                  <c:v>45264</c:v>
                </c:pt>
                <c:pt idx="242">
                  <c:v>45265</c:v>
                </c:pt>
                <c:pt idx="243">
                  <c:v>45266</c:v>
                </c:pt>
                <c:pt idx="244">
                  <c:v>45267</c:v>
                </c:pt>
                <c:pt idx="245">
                  <c:v>45268</c:v>
                </c:pt>
                <c:pt idx="246">
                  <c:v>45271</c:v>
                </c:pt>
                <c:pt idx="247">
                  <c:v>45272</c:v>
                </c:pt>
                <c:pt idx="248">
                  <c:v>45273</c:v>
                </c:pt>
                <c:pt idx="249">
                  <c:v>45274</c:v>
                </c:pt>
                <c:pt idx="250">
                  <c:v>45275</c:v>
                </c:pt>
                <c:pt idx="251">
                  <c:v>45278</c:v>
                </c:pt>
                <c:pt idx="252">
                  <c:v>45279</c:v>
                </c:pt>
                <c:pt idx="253">
                  <c:v>45280</c:v>
                </c:pt>
                <c:pt idx="254">
                  <c:v>45281</c:v>
                </c:pt>
                <c:pt idx="255">
                  <c:v>45282</c:v>
                </c:pt>
                <c:pt idx="256">
                  <c:v>45285</c:v>
                </c:pt>
                <c:pt idx="257">
                  <c:v>45286</c:v>
                </c:pt>
                <c:pt idx="258">
                  <c:v>45287</c:v>
                </c:pt>
                <c:pt idx="259">
                  <c:v>45288</c:v>
                </c:pt>
                <c:pt idx="260">
                  <c:v>45289</c:v>
                </c:pt>
                <c:pt idx="261">
                  <c:v>45292</c:v>
                </c:pt>
                <c:pt idx="262">
                  <c:v>45293</c:v>
                </c:pt>
                <c:pt idx="263">
                  <c:v>45294</c:v>
                </c:pt>
                <c:pt idx="264">
                  <c:v>45295</c:v>
                </c:pt>
                <c:pt idx="265">
                  <c:v>45296</c:v>
                </c:pt>
                <c:pt idx="266">
                  <c:v>45299</c:v>
                </c:pt>
                <c:pt idx="267">
                  <c:v>45300</c:v>
                </c:pt>
                <c:pt idx="268">
                  <c:v>45301</c:v>
                </c:pt>
                <c:pt idx="269">
                  <c:v>45302</c:v>
                </c:pt>
                <c:pt idx="270">
                  <c:v>45303</c:v>
                </c:pt>
                <c:pt idx="271">
                  <c:v>45306</c:v>
                </c:pt>
                <c:pt idx="272">
                  <c:v>45307</c:v>
                </c:pt>
                <c:pt idx="273">
                  <c:v>45308</c:v>
                </c:pt>
                <c:pt idx="274">
                  <c:v>45309</c:v>
                </c:pt>
                <c:pt idx="275">
                  <c:v>45310</c:v>
                </c:pt>
                <c:pt idx="276">
                  <c:v>45313</c:v>
                </c:pt>
                <c:pt idx="277">
                  <c:v>45314</c:v>
                </c:pt>
                <c:pt idx="278">
                  <c:v>45315</c:v>
                </c:pt>
                <c:pt idx="279">
                  <c:v>45316</c:v>
                </c:pt>
                <c:pt idx="280">
                  <c:v>45317</c:v>
                </c:pt>
                <c:pt idx="281">
                  <c:v>45320</c:v>
                </c:pt>
                <c:pt idx="282">
                  <c:v>45321</c:v>
                </c:pt>
                <c:pt idx="283">
                  <c:v>45322</c:v>
                </c:pt>
                <c:pt idx="284">
                  <c:v>45323</c:v>
                </c:pt>
                <c:pt idx="285">
                  <c:v>45324</c:v>
                </c:pt>
                <c:pt idx="286">
                  <c:v>45327</c:v>
                </c:pt>
                <c:pt idx="287">
                  <c:v>45328</c:v>
                </c:pt>
                <c:pt idx="288">
                  <c:v>45329</c:v>
                </c:pt>
                <c:pt idx="289">
                  <c:v>45330</c:v>
                </c:pt>
                <c:pt idx="290">
                  <c:v>45331</c:v>
                </c:pt>
                <c:pt idx="291">
                  <c:v>45334</c:v>
                </c:pt>
                <c:pt idx="292">
                  <c:v>45335</c:v>
                </c:pt>
                <c:pt idx="293">
                  <c:v>45336</c:v>
                </c:pt>
                <c:pt idx="294">
                  <c:v>45337</c:v>
                </c:pt>
                <c:pt idx="295">
                  <c:v>45338</c:v>
                </c:pt>
                <c:pt idx="296">
                  <c:v>45341</c:v>
                </c:pt>
                <c:pt idx="297">
                  <c:v>45342</c:v>
                </c:pt>
                <c:pt idx="298">
                  <c:v>45343</c:v>
                </c:pt>
                <c:pt idx="299">
                  <c:v>45344</c:v>
                </c:pt>
                <c:pt idx="300">
                  <c:v>45345</c:v>
                </c:pt>
                <c:pt idx="301">
                  <c:v>45348</c:v>
                </c:pt>
                <c:pt idx="302">
                  <c:v>45349</c:v>
                </c:pt>
                <c:pt idx="303">
                  <c:v>45350</c:v>
                </c:pt>
                <c:pt idx="304">
                  <c:v>45351</c:v>
                </c:pt>
                <c:pt idx="305">
                  <c:v>45352</c:v>
                </c:pt>
                <c:pt idx="306">
                  <c:v>45355</c:v>
                </c:pt>
                <c:pt idx="307">
                  <c:v>45356</c:v>
                </c:pt>
                <c:pt idx="308">
                  <c:v>45357</c:v>
                </c:pt>
                <c:pt idx="309">
                  <c:v>45358</c:v>
                </c:pt>
                <c:pt idx="310">
                  <c:v>45359</c:v>
                </c:pt>
                <c:pt idx="311">
                  <c:v>45362</c:v>
                </c:pt>
                <c:pt idx="312">
                  <c:v>45363</c:v>
                </c:pt>
                <c:pt idx="313">
                  <c:v>45364</c:v>
                </c:pt>
                <c:pt idx="314">
                  <c:v>45365</c:v>
                </c:pt>
                <c:pt idx="315">
                  <c:v>45366</c:v>
                </c:pt>
                <c:pt idx="316">
                  <c:v>45369</c:v>
                </c:pt>
                <c:pt idx="317">
                  <c:v>45370</c:v>
                </c:pt>
                <c:pt idx="318">
                  <c:v>45371</c:v>
                </c:pt>
                <c:pt idx="319">
                  <c:v>45372</c:v>
                </c:pt>
                <c:pt idx="320">
                  <c:v>45373</c:v>
                </c:pt>
                <c:pt idx="321">
                  <c:v>45376</c:v>
                </c:pt>
                <c:pt idx="322">
                  <c:v>45377</c:v>
                </c:pt>
                <c:pt idx="323">
                  <c:v>45378</c:v>
                </c:pt>
                <c:pt idx="324">
                  <c:v>45379</c:v>
                </c:pt>
                <c:pt idx="325">
                  <c:v>45380</c:v>
                </c:pt>
                <c:pt idx="326">
                  <c:v>45383</c:v>
                </c:pt>
                <c:pt idx="327">
                  <c:v>45384</c:v>
                </c:pt>
                <c:pt idx="328">
                  <c:v>45385</c:v>
                </c:pt>
                <c:pt idx="329">
                  <c:v>45386</c:v>
                </c:pt>
                <c:pt idx="330">
                  <c:v>45387</c:v>
                </c:pt>
                <c:pt idx="331">
                  <c:v>45390</c:v>
                </c:pt>
                <c:pt idx="332">
                  <c:v>45391</c:v>
                </c:pt>
                <c:pt idx="333">
                  <c:v>45392</c:v>
                </c:pt>
                <c:pt idx="334">
                  <c:v>45393</c:v>
                </c:pt>
                <c:pt idx="335">
                  <c:v>45394</c:v>
                </c:pt>
                <c:pt idx="336">
                  <c:v>45397</c:v>
                </c:pt>
                <c:pt idx="337">
                  <c:v>45398</c:v>
                </c:pt>
                <c:pt idx="338">
                  <c:v>45399</c:v>
                </c:pt>
                <c:pt idx="339">
                  <c:v>45400</c:v>
                </c:pt>
                <c:pt idx="340">
                  <c:v>45401</c:v>
                </c:pt>
                <c:pt idx="341">
                  <c:v>45404</c:v>
                </c:pt>
                <c:pt idx="342">
                  <c:v>45405</c:v>
                </c:pt>
                <c:pt idx="343">
                  <c:v>45406</c:v>
                </c:pt>
                <c:pt idx="344">
                  <c:v>45407</c:v>
                </c:pt>
                <c:pt idx="345">
                  <c:v>45408</c:v>
                </c:pt>
                <c:pt idx="346">
                  <c:v>45411</c:v>
                </c:pt>
                <c:pt idx="347">
                  <c:v>45412</c:v>
                </c:pt>
                <c:pt idx="348">
                  <c:v>45413</c:v>
                </c:pt>
                <c:pt idx="349">
                  <c:v>45414</c:v>
                </c:pt>
                <c:pt idx="350">
                  <c:v>45415</c:v>
                </c:pt>
                <c:pt idx="351">
                  <c:v>45418</c:v>
                </c:pt>
                <c:pt idx="352">
                  <c:v>45419</c:v>
                </c:pt>
                <c:pt idx="353">
                  <c:v>45420</c:v>
                </c:pt>
                <c:pt idx="354">
                  <c:v>45421</c:v>
                </c:pt>
                <c:pt idx="355">
                  <c:v>45422</c:v>
                </c:pt>
                <c:pt idx="356">
                  <c:v>45425</c:v>
                </c:pt>
                <c:pt idx="357">
                  <c:v>45426</c:v>
                </c:pt>
                <c:pt idx="358">
                  <c:v>45427</c:v>
                </c:pt>
                <c:pt idx="359">
                  <c:v>45428</c:v>
                </c:pt>
                <c:pt idx="360">
                  <c:v>45429</c:v>
                </c:pt>
                <c:pt idx="361">
                  <c:v>45432</c:v>
                </c:pt>
                <c:pt idx="362">
                  <c:v>45433</c:v>
                </c:pt>
                <c:pt idx="363">
                  <c:v>45434</c:v>
                </c:pt>
                <c:pt idx="364">
                  <c:v>45435</c:v>
                </c:pt>
                <c:pt idx="365">
                  <c:v>45436</c:v>
                </c:pt>
                <c:pt idx="366">
                  <c:v>45439</c:v>
                </c:pt>
                <c:pt idx="367">
                  <c:v>45440</c:v>
                </c:pt>
                <c:pt idx="368">
                  <c:v>45441</c:v>
                </c:pt>
                <c:pt idx="369">
                  <c:v>45442</c:v>
                </c:pt>
                <c:pt idx="370">
                  <c:v>45443</c:v>
                </c:pt>
                <c:pt idx="371">
                  <c:v>45446</c:v>
                </c:pt>
                <c:pt idx="372">
                  <c:v>45447</c:v>
                </c:pt>
                <c:pt idx="373">
                  <c:v>45448</c:v>
                </c:pt>
                <c:pt idx="374">
                  <c:v>45449</c:v>
                </c:pt>
                <c:pt idx="375">
                  <c:v>45450</c:v>
                </c:pt>
                <c:pt idx="376">
                  <c:v>45453</c:v>
                </c:pt>
                <c:pt idx="377">
                  <c:v>45454</c:v>
                </c:pt>
                <c:pt idx="378">
                  <c:v>45455</c:v>
                </c:pt>
                <c:pt idx="379">
                  <c:v>45456</c:v>
                </c:pt>
                <c:pt idx="380">
                  <c:v>45457</c:v>
                </c:pt>
                <c:pt idx="381">
                  <c:v>45460</c:v>
                </c:pt>
                <c:pt idx="382">
                  <c:v>45461</c:v>
                </c:pt>
                <c:pt idx="383">
                  <c:v>45462</c:v>
                </c:pt>
                <c:pt idx="384">
                  <c:v>45463</c:v>
                </c:pt>
                <c:pt idx="385">
                  <c:v>45464</c:v>
                </c:pt>
                <c:pt idx="386">
                  <c:v>45467</c:v>
                </c:pt>
                <c:pt idx="387">
                  <c:v>45468</c:v>
                </c:pt>
                <c:pt idx="388">
                  <c:v>45469</c:v>
                </c:pt>
                <c:pt idx="389">
                  <c:v>45470</c:v>
                </c:pt>
                <c:pt idx="390">
                  <c:v>45471</c:v>
                </c:pt>
                <c:pt idx="391">
                  <c:v>45474</c:v>
                </c:pt>
                <c:pt idx="392">
                  <c:v>45475</c:v>
                </c:pt>
                <c:pt idx="393">
                  <c:v>45476</c:v>
                </c:pt>
                <c:pt idx="394">
                  <c:v>45477</c:v>
                </c:pt>
                <c:pt idx="395">
                  <c:v>45478</c:v>
                </c:pt>
                <c:pt idx="396">
                  <c:v>45481</c:v>
                </c:pt>
                <c:pt idx="397">
                  <c:v>45482</c:v>
                </c:pt>
                <c:pt idx="398">
                  <c:v>45483</c:v>
                </c:pt>
                <c:pt idx="399">
                  <c:v>45484</c:v>
                </c:pt>
                <c:pt idx="400">
                  <c:v>45485</c:v>
                </c:pt>
                <c:pt idx="401">
                  <c:v>45488</c:v>
                </c:pt>
                <c:pt idx="402">
                  <c:v>45489</c:v>
                </c:pt>
                <c:pt idx="403">
                  <c:v>45490</c:v>
                </c:pt>
                <c:pt idx="404">
                  <c:v>45491</c:v>
                </c:pt>
                <c:pt idx="405">
                  <c:v>45492</c:v>
                </c:pt>
                <c:pt idx="406">
                  <c:v>45495</c:v>
                </c:pt>
                <c:pt idx="407">
                  <c:v>45496</c:v>
                </c:pt>
                <c:pt idx="408">
                  <c:v>45497</c:v>
                </c:pt>
                <c:pt idx="409">
                  <c:v>45498</c:v>
                </c:pt>
                <c:pt idx="410">
                  <c:v>45499</c:v>
                </c:pt>
                <c:pt idx="411">
                  <c:v>45502</c:v>
                </c:pt>
                <c:pt idx="412">
                  <c:v>45503</c:v>
                </c:pt>
                <c:pt idx="413">
                  <c:v>45504</c:v>
                </c:pt>
                <c:pt idx="414">
                  <c:v>45505</c:v>
                </c:pt>
                <c:pt idx="415">
                  <c:v>45506</c:v>
                </c:pt>
                <c:pt idx="416">
                  <c:v>45509</c:v>
                </c:pt>
                <c:pt idx="417">
                  <c:v>45510</c:v>
                </c:pt>
                <c:pt idx="418">
                  <c:v>45511</c:v>
                </c:pt>
                <c:pt idx="419">
                  <c:v>45512</c:v>
                </c:pt>
                <c:pt idx="420">
                  <c:v>45513</c:v>
                </c:pt>
                <c:pt idx="421">
                  <c:v>45516</c:v>
                </c:pt>
                <c:pt idx="422">
                  <c:v>45517</c:v>
                </c:pt>
                <c:pt idx="423">
                  <c:v>45518</c:v>
                </c:pt>
                <c:pt idx="424">
                  <c:v>45519</c:v>
                </c:pt>
                <c:pt idx="425">
                  <c:v>45520</c:v>
                </c:pt>
                <c:pt idx="426">
                  <c:v>45523</c:v>
                </c:pt>
                <c:pt idx="427">
                  <c:v>45524</c:v>
                </c:pt>
                <c:pt idx="428">
                  <c:v>45525</c:v>
                </c:pt>
                <c:pt idx="429">
                  <c:v>45526</c:v>
                </c:pt>
                <c:pt idx="430">
                  <c:v>45527</c:v>
                </c:pt>
                <c:pt idx="431">
                  <c:v>45530</c:v>
                </c:pt>
                <c:pt idx="432">
                  <c:v>45531</c:v>
                </c:pt>
                <c:pt idx="433">
                  <c:v>45532</c:v>
                </c:pt>
                <c:pt idx="434">
                  <c:v>45533</c:v>
                </c:pt>
                <c:pt idx="435">
                  <c:v>45534</c:v>
                </c:pt>
                <c:pt idx="436">
                  <c:v>45537</c:v>
                </c:pt>
                <c:pt idx="437">
                  <c:v>45538</c:v>
                </c:pt>
                <c:pt idx="438">
                  <c:v>45539</c:v>
                </c:pt>
                <c:pt idx="439">
                  <c:v>45540</c:v>
                </c:pt>
                <c:pt idx="440">
                  <c:v>45541</c:v>
                </c:pt>
                <c:pt idx="441">
                  <c:v>45544</c:v>
                </c:pt>
                <c:pt idx="442">
                  <c:v>45545</c:v>
                </c:pt>
                <c:pt idx="443">
                  <c:v>45546</c:v>
                </c:pt>
                <c:pt idx="444">
                  <c:v>45547</c:v>
                </c:pt>
                <c:pt idx="445">
                  <c:v>45548</c:v>
                </c:pt>
                <c:pt idx="446">
                  <c:v>45551</c:v>
                </c:pt>
                <c:pt idx="447">
                  <c:v>45552</c:v>
                </c:pt>
                <c:pt idx="448">
                  <c:v>45553</c:v>
                </c:pt>
                <c:pt idx="449">
                  <c:v>45554</c:v>
                </c:pt>
                <c:pt idx="450">
                  <c:v>45555</c:v>
                </c:pt>
                <c:pt idx="451">
                  <c:v>45558</c:v>
                </c:pt>
                <c:pt idx="452">
                  <c:v>45559</c:v>
                </c:pt>
                <c:pt idx="453">
                  <c:v>45560</c:v>
                </c:pt>
                <c:pt idx="454">
                  <c:v>45561</c:v>
                </c:pt>
                <c:pt idx="455">
                  <c:v>45562</c:v>
                </c:pt>
                <c:pt idx="456">
                  <c:v>45565</c:v>
                </c:pt>
                <c:pt idx="457">
                  <c:v>45566</c:v>
                </c:pt>
                <c:pt idx="458">
                  <c:v>45567</c:v>
                </c:pt>
                <c:pt idx="459">
                  <c:v>45568</c:v>
                </c:pt>
                <c:pt idx="460">
                  <c:v>45569</c:v>
                </c:pt>
                <c:pt idx="461">
                  <c:v>45572</c:v>
                </c:pt>
                <c:pt idx="462">
                  <c:v>45573</c:v>
                </c:pt>
                <c:pt idx="463">
                  <c:v>45574</c:v>
                </c:pt>
                <c:pt idx="464">
                  <c:v>45575</c:v>
                </c:pt>
                <c:pt idx="465">
                  <c:v>45576</c:v>
                </c:pt>
                <c:pt idx="466">
                  <c:v>45579</c:v>
                </c:pt>
                <c:pt idx="467">
                  <c:v>45580</c:v>
                </c:pt>
                <c:pt idx="468">
                  <c:v>45581</c:v>
                </c:pt>
                <c:pt idx="469">
                  <c:v>45582</c:v>
                </c:pt>
                <c:pt idx="470">
                  <c:v>45583</c:v>
                </c:pt>
                <c:pt idx="471">
                  <c:v>45586</c:v>
                </c:pt>
                <c:pt idx="472">
                  <c:v>45587</c:v>
                </c:pt>
                <c:pt idx="473">
                  <c:v>45588</c:v>
                </c:pt>
                <c:pt idx="474">
                  <c:v>45589</c:v>
                </c:pt>
                <c:pt idx="475">
                  <c:v>45590</c:v>
                </c:pt>
                <c:pt idx="476">
                  <c:v>45593</c:v>
                </c:pt>
                <c:pt idx="477">
                  <c:v>45594</c:v>
                </c:pt>
                <c:pt idx="478">
                  <c:v>45595</c:v>
                </c:pt>
                <c:pt idx="479">
                  <c:v>45596</c:v>
                </c:pt>
                <c:pt idx="480">
                  <c:v>45597</c:v>
                </c:pt>
                <c:pt idx="481">
                  <c:v>45600</c:v>
                </c:pt>
                <c:pt idx="482">
                  <c:v>45601</c:v>
                </c:pt>
                <c:pt idx="483">
                  <c:v>45602</c:v>
                </c:pt>
                <c:pt idx="484">
                  <c:v>45603</c:v>
                </c:pt>
                <c:pt idx="485">
                  <c:v>45604</c:v>
                </c:pt>
                <c:pt idx="486">
                  <c:v>45607</c:v>
                </c:pt>
                <c:pt idx="487">
                  <c:v>45608</c:v>
                </c:pt>
                <c:pt idx="488">
                  <c:v>45609</c:v>
                </c:pt>
                <c:pt idx="489">
                  <c:v>45610</c:v>
                </c:pt>
                <c:pt idx="490">
                  <c:v>45611</c:v>
                </c:pt>
                <c:pt idx="491">
                  <c:v>45614</c:v>
                </c:pt>
                <c:pt idx="492">
                  <c:v>45615</c:v>
                </c:pt>
                <c:pt idx="493">
                  <c:v>45616</c:v>
                </c:pt>
                <c:pt idx="494">
                  <c:v>45617</c:v>
                </c:pt>
                <c:pt idx="495">
                  <c:v>45618</c:v>
                </c:pt>
                <c:pt idx="496">
                  <c:v>45621</c:v>
                </c:pt>
                <c:pt idx="497">
                  <c:v>45622</c:v>
                </c:pt>
                <c:pt idx="498">
                  <c:v>45623</c:v>
                </c:pt>
                <c:pt idx="499">
                  <c:v>45624</c:v>
                </c:pt>
                <c:pt idx="500">
                  <c:v>45625</c:v>
                </c:pt>
                <c:pt idx="501">
                  <c:v>45628</c:v>
                </c:pt>
                <c:pt idx="502">
                  <c:v>45629</c:v>
                </c:pt>
                <c:pt idx="503">
                  <c:v>45630</c:v>
                </c:pt>
                <c:pt idx="504">
                  <c:v>45631</c:v>
                </c:pt>
                <c:pt idx="505">
                  <c:v>45632</c:v>
                </c:pt>
                <c:pt idx="506">
                  <c:v>45635</c:v>
                </c:pt>
                <c:pt idx="507">
                  <c:v>45636</c:v>
                </c:pt>
                <c:pt idx="508">
                  <c:v>45637</c:v>
                </c:pt>
                <c:pt idx="509">
                  <c:v>45638</c:v>
                </c:pt>
                <c:pt idx="510">
                  <c:v>45639</c:v>
                </c:pt>
                <c:pt idx="511">
                  <c:v>45642</c:v>
                </c:pt>
                <c:pt idx="512">
                  <c:v>45643</c:v>
                </c:pt>
                <c:pt idx="513">
                  <c:v>45644</c:v>
                </c:pt>
                <c:pt idx="514">
                  <c:v>45645</c:v>
                </c:pt>
                <c:pt idx="515">
                  <c:v>45646</c:v>
                </c:pt>
                <c:pt idx="516">
                  <c:v>45649</c:v>
                </c:pt>
                <c:pt idx="517">
                  <c:v>45650</c:v>
                </c:pt>
                <c:pt idx="518">
                  <c:v>45651</c:v>
                </c:pt>
                <c:pt idx="519">
                  <c:v>45652</c:v>
                </c:pt>
                <c:pt idx="520">
                  <c:v>45653</c:v>
                </c:pt>
                <c:pt idx="521">
                  <c:v>45656</c:v>
                </c:pt>
                <c:pt idx="522">
                  <c:v>45657</c:v>
                </c:pt>
                <c:pt idx="523">
                  <c:v>45658</c:v>
                </c:pt>
                <c:pt idx="524">
                  <c:v>45659</c:v>
                </c:pt>
                <c:pt idx="525">
                  <c:v>45660</c:v>
                </c:pt>
                <c:pt idx="526">
                  <c:v>45663</c:v>
                </c:pt>
                <c:pt idx="527">
                  <c:v>45664</c:v>
                </c:pt>
                <c:pt idx="528">
                  <c:v>45665</c:v>
                </c:pt>
                <c:pt idx="529">
                  <c:v>45666</c:v>
                </c:pt>
                <c:pt idx="530">
                  <c:v>45667</c:v>
                </c:pt>
                <c:pt idx="531">
                  <c:v>45670</c:v>
                </c:pt>
                <c:pt idx="532">
                  <c:v>45671</c:v>
                </c:pt>
                <c:pt idx="533">
                  <c:v>45672</c:v>
                </c:pt>
                <c:pt idx="534">
                  <c:v>45673</c:v>
                </c:pt>
                <c:pt idx="535">
                  <c:v>45674</c:v>
                </c:pt>
                <c:pt idx="536">
                  <c:v>45677</c:v>
                </c:pt>
                <c:pt idx="537">
                  <c:v>45678</c:v>
                </c:pt>
                <c:pt idx="538">
                  <c:v>45679</c:v>
                </c:pt>
                <c:pt idx="539">
                  <c:v>45680</c:v>
                </c:pt>
                <c:pt idx="540">
                  <c:v>45681</c:v>
                </c:pt>
                <c:pt idx="541">
                  <c:v>45684</c:v>
                </c:pt>
                <c:pt idx="542">
                  <c:v>45685</c:v>
                </c:pt>
                <c:pt idx="543">
                  <c:v>45686</c:v>
                </c:pt>
                <c:pt idx="544">
                  <c:v>45687</c:v>
                </c:pt>
                <c:pt idx="545">
                  <c:v>45688</c:v>
                </c:pt>
                <c:pt idx="546">
                  <c:v>45691</c:v>
                </c:pt>
                <c:pt idx="547">
                  <c:v>45692</c:v>
                </c:pt>
                <c:pt idx="548">
                  <c:v>45693</c:v>
                </c:pt>
                <c:pt idx="549">
                  <c:v>45694</c:v>
                </c:pt>
                <c:pt idx="550">
                  <c:v>45695</c:v>
                </c:pt>
                <c:pt idx="551">
                  <c:v>45698</c:v>
                </c:pt>
                <c:pt idx="552">
                  <c:v>45699</c:v>
                </c:pt>
                <c:pt idx="553">
                  <c:v>45700</c:v>
                </c:pt>
                <c:pt idx="554">
                  <c:v>45701</c:v>
                </c:pt>
                <c:pt idx="555">
                  <c:v>45702</c:v>
                </c:pt>
                <c:pt idx="556">
                  <c:v>45705</c:v>
                </c:pt>
                <c:pt idx="557">
                  <c:v>45706</c:v>
                </c:pt>
                <c:pt idx="558">
                  <c:v>45707</c:v>
                </c:pt>
                <c:pt idx="559">
                  <c:v>45708</c:v>
                </c:pt>
                <c:pt idx="560">
                  <c:v>45709</c:v>
                </c:pt>
                <c:pt idx="561">
                  <c:v>45712</c:v>
                </c:pt>
                <c:pt idx="562">
                  <c:v>45713</c:v>
                </c:pt>
                <c:pt idx="563">
                  <c:v>45714</c:v>
                </c:pt>
                <c:pt idx="564">
                  <c:v>45715</c:v>
                </c:pt>
                <c:pt idx="565">
                  <c:v>45716</c:v>
                </c:pt>
                <c:pt idx="566">
                  <c:v>45719</c:v>
                </c:pt>
                <c:pt idx="567">
                  <c:v>45720</c:v>
                </c:pt>
                <c:pt idx="568">
                  <c:v>45721</c:v>
                </c:pt>
                <c:pt idx="569">
                  <c:v>45722</c:v>
                </c:pt>
                <c:pt idx="570">
                  <c:v>45723</c:v>
                </c:pt>
                <c:pt idx="571">
                  <c:v>45726</c:v>
                </c:pt>
                <c:pt idx="572">
                  <c:v>45727</c:v>
                </c:pt>
                <c:pt idx="573">
                  <c:v>45728</c:v>
                </c:pt>
                <c:pt idx="574">
                  <c:v>45729</c:v>
                </c:pt>
                <c:pt idx="575">
                  <c:v>45730</c:v>
                </c:pt>
                <c:pt idx="576">
                  <c:v>45733</c:v>
                </c:pt>
                <c:pt idx="577">
                  <c:v>45734</c:v>
                </c:pt>
                <c:pt idx="578">
                  <c:v>45735</c:v>
                </c:pt>
                <c:pt idx="579">
                  <c:v>45736</c:v>
                </c:pt>
                <c:pt idx="580">
                  <c:v>45737</c:v>
                </c:pt>
                <c:pt idx="581">
                  <c:v>45740</c:v>
                </c:pt>
                <c:pt idx="582">
                  <c:v>45741</c:v>
                </c:pt>
                <c:pt idx="583">
                  <c:v>45742</c:v>
                </c:pt>
                <c:pt idx="584">
                  <c:v>45743</c:v>
                </c:pt>
                <c:pt idx="585">
                  <c:v>45744</c:v>
                </c:pt>
                <c:pt idx="586">
                  <c:v>45747</c:v>
                </c:pt>
                <c:pt idx="587">
                  <c:v>45748</c:v>
                </c:pt>
                <c:pt idx="588">
                  <c:v>45749</c:v>
                </c:pt>
                <c:pt idx="589">
                  <c:v>45750</c:v>
                </c:pt>
                <c:pt idx="590">
                  <c:v>45751</c:v>
                </c:pt>
                <c:pt idx="591">
                  <c:v>45754</c:v>
                </c:pt>
                <c:pt idx="592">
                  <c:v>45755</c:v>
                </c:pt>
                <c:pt idx="593">
                  <c:v>45756</c:v>
                </c:pt>
                <c:pt idx="594">
                  <c:v>45757</c:v>
                </c:pt>
                <c:pt idx="595">
                  <c:v>45758</c:v>
                </c:pt>
                <c:pt idx="596">
                  <c:v>45761</c:v>
                </c:pt>
                <c:pt idx="597">
                  <c:v>45762</c:v>
                </c:pt>
                <c:pt idx="598">
                  <c:v>45763</c:v>
                </c:pt>
                <c:pt idx="599">
                  <c:v>45764</c:v>
                </c:pt>
                <c:pt idx="600">
                  <c:v>45765</c:v>
                </c:pt>
                <c:pt idx="601">
                  <c:v>45768</c:v>
                </c:pt>
                <c:pt idx="602">
                  <c:v>45769</c:v>
                </c:pt>
                <c:pt idx="603">
                  <c:v>45770</c:v>
                </c:pt>
                <c:pt idx="604">
                  <c:v>45771</c:v>
                </c:pt>
                <c:pt idx="605">
                  <c:v>45772</c:v>
                </c:pt>
                <c:pt idx="606">
                  <c:v>45775</c:v>
                </c:pt>
                <c:pt idx="607">
                  <c:v>45776</c:v>
                </c:pt>
                <c:pt idx="608">
                  <c:v>45777</c:v>
                </c:pt>
                <c:pt idx="609">
                  <c:v>45778</c:v>
                </c:pt>
                <c:pt idx="610">
                  <c:v>45779</c:v>
                </c:pt>
                <c:pt idx="611">
                  <c:v>45782</c:v>
                </c:pt>
                <c:pt idx="612">
                  <c:v>45783</c:v>
                </c:pt>
                <c:pt idx="613">
                  <c:v>45784</c:v>
                </c:pt>
                <c:pt idx="614">
                  <c:v>45785</c:v>
                </c:pt>
                <c:pt idx="615">
                  <c:v>45786</c:v>
                </c:pt>
                <c:pt idx="616">
                  <c:v>45789</c:v>
                </c:pt>
                <c:pt idx="617">
                  <c:v>45790</c:v>
                </c:pt>
                <c:pt idx="618">
                  <c:v>45791</c:v>
                </c:pt>
                <c:pt idx="619">
                  <c:v>45792</c:v>
                </c:pt>
                <c:pt idx="620">
                  <c:v>45793</c:v>
                </c:pt>
                <c:pt idx="621">
                  <c:v>45796</c:v>
                </c:pt>
                <c:pt idx="622">
                  <c:v>45797</c:v>
                </c:pt>
                <c:pt idx="623">
                  <c:v>45798</c:v>
                </c:pt>
                <c:pt idx="624">
                  <c:v>45799</c:v>
                </c:pt>
                <c:pt idx="625">
                  <c:v>45800</c:v>
                </c:pt>
                <c:pt idx="626">
                  <c:v>45803</c:v>
                </c:pt>
                <c:pt idx="627">
                  <c:v>45804</c:v>
                </c:pt>
                <c:pt idx="628">
                  <c:v>45805</c:v>
                </c:pt>
                <c:pt idx="629">
                  <c:v>45806</c:v>
                </c:pt>
                <c:pt idx="630">
                  <c:v>45807</c:v>
                </c:pt>
                <c:pt idx="631">
                  <c:v>45810</c:v>
                </c:pt>
                <c:pt idx="632">
                  <c:v>45811</c:v>
                </c:pt>
                <c:pt idx="633">
                  <c:v>45812</c:v>
                </c:pt>
                <c:pt idx="634">
                  <c:v>45813</c:v>
                </c:pt>
                <c:pt idx="635">
                  <c:v>45814</c:v>
                </c:pt>
                <c:pt idx="636">
                  <c:v>45817</c:v>
                </c:pt>
                <c:pt idx="637">
                  <c:v>45818</c:v>
                </c:pt>
                <c:pt idx="638">
                  <c:v>45819</c:v>
                </c:pt>
                <c:pt idx="639">
                  <c:v>45820</c:v>
                </c:pt>
                <c:pt idx="640">
                  <c:v>45821</c:v>
                </c:pt>
                <c:pt idx="641">
                  <c:v>45824</c:v>
                </c:pt>
                <c:pt idx="642">
                  <c:v>45825</c:v>
                </c:pt>
                <c:pt idx="643">
                  <c:v>45826</c:v>
                </c:pt>
                <c:pt idx="644">
                  <c:v>45827</c:v>
                </c:pt>
                <c:pt idx="645">
                  <c:v>45828</c:v>
                </c:pt>
                <c:pt idx="646">
                  <c:v>45831</c:v>
                </c:pt>
                <c:pt idx="647">
                  <c:v>45832</c:v>
                </c:pt>
                <c:pt idx="648">
                  <c:v>45833</c:v>
                </c:pt>
                <c:pt idx="649">
                  <c:v>45834</c:v>
                </c:pt>
                <c:pt idx="650">
                  <c:v>45835</c:v>
                </c:pt>
                <c:pt idx="651">
                  <c:v>45838</c:v>
                </c:pt>
                <c:pt idx="652">
                  <c:v>45839</c:v>
                </c:pt>
                <c:pt idx="653">
                  <c:v>45840</c:v>
                </c:pt>
                <c:pt idx="654">
                  <c:v>45841</c:v>
                </c:pt>
                <c:pt idx="655">
                  <c:v>45842</c:v>
                </c:pt>
                <c:pt idx="656">
                  <c:v>45845</c:v>
                </c:pt>
                <c:pt idx="657">
                  <c:v>45846</c:v>
                </c:pt>
                <c:pt idx="658">
                  <c:v>45847</c:v>
                </c:pt>
                <c:pt idx="659">
                  <c:v>45848</c:v>
                </c:pt>
                <c:pt idx="660">
                  <c:v>45849</c:v>
                </c:pt>
                <c:pt idx="661">
                  <c:v>45852</c:v>
                </c:pt>
                <c:pt idx="662">
                  <c:v>45853</c:v>
                </c:pt>
                <c:pt idx="663">
                  <c:v>45854</c:v>
                </c:pt>
                <c:pt idx="664">
                  <c:v>45855</c:v>
                </c:pt>
                <c:pt idx="665">
                  <c:v>45856</c:v>
                </c:pt>
                <c:pt idx="666">
                  <c:v>45859</c:v>
                </c:pt>
                <c:pt idx="667">
                  <c:v>45860</c:v>
                </c:pt>
                <c:pt idx="668">
                  <c:v>45861</c:v>
                </c:pt>
                <c:pt idx="669">
                  <c:v>45862</c:v>
                </c:pt>
                <c:pt idx="670">
                  <c:v>45863</c:v>
                </c:pt>
                <c:pt idx="671">
                  <c:v>45866</c:v>
                </c:pt>
                <c:pt idx="672">
                  <c:v>45867</c:v>
                </c:pt>
                <c:pt idx="673">
                  <c:v>45868</c:v>
                </c:pt>
                <c:pt idx="674">
                  <c:v>45869</c:v>
                </c:pt>
                <c:pt idx="675">
                  <c:v>45870</c:v>
                </c:pt>
                <c:pt idx="676">
                  <c:v>45873</c:v>
                </c:pt>
                <c:pt idx="677">
                  <c:v>45874</c:v>
                </c:pt>
                <c:pt idx="678">
                  <c:v>45875</c:v>
                </c:pt>
                <c:pt idx="679">
                  <c:v>45876</c:v>
                </c:pt>
                <c:pt idx="680">
                  <c:v>45877</c:v>
                </c:pt>
                <c:pt idx="681">
                  <c:v>45880</c:v>
                </c:pt>
                <c:pt idx="682">
                  <c:v>45881</c:v>
                </c:pt>
                <c:pt idx="683">
                  <c:v>45882</c:v>
                </c:pt>
                <c:pt idx="684">
                  <c:v>45883</c:v>
                </c:pt>
                <c:pt idx="685">
                  <c:v>45884</c:v>
                </c:pt>
                <c:pt idx="686">
                  <c:v>45887</c:v>
                </c:pt>
                <c:pt idx="687">
                  <c:v>45888</c:v>
                </c:pt>
                <c:pt idx="688">
                  <c:v>45889</c:v>
                </c:pt>
                <c:pt idx="689">
                  <c:v>45890</c:v>
                </c:pt>
                <c:pt idx="690">
                  <c:v>45891</c:v>
                </c:pt>
                <c:pt idx="691">
                  <c:v>45894</c:v>
                </c:pt>
                <c:pt idx="692">
                  <c:v>45895</c:v>
                </c:pt>
                <c:pt idx="693">
                  <c:v>45896</c:v>
                </c:pt>
                <c:pt idx="694">
                  <c:v>45897</c:v>
                </c:pt>
                <c:pt idx="695">
                  <c:v>45898</c:v>
                </c:pt>
                <c:pt idx="696">
                  <c:v>45901</c:v>
                </c:pt>
                <c:pt idx="697">
                  <c:v>45902</c:v>
                </c:pt>
                <c:pt idx="698">
                  <c:v>45903</c:v>
                </c:pt>
                <c:pt idx="699">
                  <c:v>45904</c:v>
                </c:pt>
                <c:pt idx="700">
                  <c:v>45905</c:v>
                </c:pt>
                <c:pt idx="701">
                  <c:v>45908</c:v>
                </c:pt>
                <c:pt idx="702">
                  <c:v>45909</c:v>
                </c:pt>
                <c:pt idx="703">
                  <c:v>45910</c:v>
                </c:pt>
                <c:pt idx="704">
                  <c:v>45911</c:v>
                </c:pt>
                <c:pt idx="705">
                  <c:v>45912</c:v>
                </c:pt>
                <c:pt idx="706">
                  <c:v>45915</c:v>
                </c:pt>
                <c:pt idx="707">
                  <c:v>45916</c:v>
                </c:pt>
                <c:pt idx="708">
                  <c:v>45917</c:v>
                </c:pt>
                <c:pt idx="709">
                  <c:v>45918</c:v>
                </c:pt>
                <c:pt idx="710">
                  <c:v>45919</c:v>
                </c:pt>
                <c:pt idx="711">
                  <c:v>45922</c:v>
                </c:pt>
                <c:pt idx="712">
                  <c:v>45923</c:v>
                </c:pt>
                <c:pt idx="713">
                  <c:v>45924</c:v>
                </c:pt>
                <c:pt idx="714">
                  <c:v>45925</c:v>
                </c:pt>
                <c:pt idx="715">
                  <c:v>45926</c:v>
                </c:pt>
                <c:pt idx="716">
                  <c:v>45929</c:v>
                </c:pt>
                <c:pt idx="717">
                  <c:v>45930</c:v>
                </c:pt>
                <c:pt idx="718">
                  <c:v>45931</c:v>
                </c:pt>
                <c:pt idx="719">
                  <c:v>45932</c:v>
                </c:pt>
                <c:pt idx="720">
                  <c:v>45933</c:v>
                </c:pt>
                <c:pt idx="721">
                  <c:v>45936</c:v>
                </c:pt>
                <c:pt idx="722">
                  <c:v>45937</c:v>
                </c:pt>
                <c:pt idx="723">
                  <c:v>45938</c:v>
                </c:pt>
                <c:pt idx="724">
                  <c:v>45939</c:v>
                </c:pt>
                <c:pt idx="725">
                  <c:v>45940</c:v>
                </c:pt>
                <c:pt idx="726">
                  <c:v>45943</c:v>
                </c:pt>
                <c:pt idx="727">
                  <c:v>45944</c:v>
                </c:pt>
                <c:pt idx="728">
                  <c:v>45945</c:v>
                </c:pt>
                <c:pt idx="729">
                  <c:v>45946</c:v>
                </c:pt>
                <c:pt idx="730">
                  <c:v>45947</c:v>
                </c:pt>
                <c:pt idx="731">
                  <c:v>45950</c:v>
                </c:pt>
                <c:pt idx="732">
                  <c:v>45951</c:v>
                </c:pt>
                <c:pt idx="733">
                  <c:v>45952</c:v>
                </c:pt>
                <c:pt idx="734">
                  <c:v>45953</c:v>
                </c:pt>
                <c:pt idx="735">
                  <c:v>45954</c:v>
                </c:pt>
                <c:pt idx="736">
                  <c:v>45957</c:v>
                </c:pt>
                <c:pt idx="737">
                  <c:v>45958</c:v>
                </c:pt>
                <c:pt idx="738">
                  <c:v>45959</c:v>
                </c:pt>
                <c:pt idx="739">
                  <c:v>45960</c:v>
                </c:pt>
                <c:pt idx="740">
                  <c:v>45961</c:v>
                </c:pt>
                <c:pt idx="741">
                  <c:v>45964</c:v>
                </c:pt>
                <c:pt idx="742">
                  <c:v>45965</c:v>
                </c:pt>
                <c:pt idx="743">
                  <c:v>45966</c:v>
                </c:pt>
                <c:pt idx="744">
                  <c:v>45967</c:v>
                </c:pt>
                <c:pt idx="745">
                  <c:v>45968</c:v>
                </c:pt>
                <c:pt idx="746">
                  <c:v>45971</c:v>
                </c:pt>
                <c:pt idx="747">
                  <c:v>45972</c:v>
                </c:pt>
                <c:pt idx="748">
                  <c:v>45973</c:v>
                </c:pt>
                <c:pt idx="749">
                  <c:v>45974</c:v>
                </c:pt>
                <c:pt idx="750">
                  <c:v>45975</c:v>
                </c:pt>
                <c:pt idx="751">
                  <c:v>45978</c:v>
                </c:pt>
                <c:pt idx="752">
                  <c:v>45979</c:v>
                </c:pt>
                <c:pt idx="753">
                  <c:v>45980</c:v>
                </c:pt>
                <c:pt idx="754">
                  <c:v>45981</c:v>
                </c:pt>
                <c:pt idx="755">
                  <c:v>45982</c:v>
                </c:pt>
                <c:pt idx="756">
                  <c:v>45985</c:v>
                </c:pt>
                <c:pt idx="757">
                  <c:v>45986</c:v>
                </c:pt>
                <c:pt idx="758">
                  <c:v>45987</c:v>
                </c:pt>
                <c:pt idx="759">
                  <c:v>45988</c:v>
                </c:pt>
                <c:pt idx="760">
                  <c:v>45989</c:v>
                </c:pt>
                <c:pt idx="761">
                  <c:v>45992</c:v>
                </c:pt>
                <c:pt idx="762">
                  <c:v>45993</c:v>
                </c:pt>
                <c:pt idx="763">
                  <c:v>45994</c:v>
                </c:pt>
                <c:pt idx="764">
                  <c:v>45995</c:v>
                </c:pt>
                <c:pt idx="765">
                  <c:v>45996</c:v>
                </c:pt>
                <c:pt idx="766">
                  <c:v>45999</c:v>
                </c:pt>
                <c:pt idx="767">
                  <c:v>46000</c:v>
                </c:pt>
                <c:pt idx="768">
                  <c:v>46001</c:v>
                </c:pt>
                <c:pt idx="769">
                  <c:v>46002</c:v>
                </c:pt>
                <c:pt idx="770">
                  <c:v>46003</c:v>
                </c:pt>
                <c:pt idx="771">
                  <c:v>46006</c:v>
                </c:pt>
                <c:pt idx="772">
                  <c:v>46007</c:v>
                </c:pt>
                <c:pt idx="773">
                  <c:v>46008</c:v>
                </c:pt>
                <c:pt idx="774">
                  <c:v>46009</c:v>
                </c:pt>
                <c:pt idx="775">
                  <c:v>46010</c:v>
                </c:pt>
                <c:pt idx="776">
                  <c:v>46013</c:v>
                </c:pt>
                <c:pt idx="777">
                  <c:v>46014</c:v>
                </c:pt>
                <c:pt idx="778">
                  <c:v>46015</c:v>
                </c:pt>
                <c:pt idx="779">
                  <c:v>46016</c:v>
                </c:pt>
                <c:pt idx="780">
                  <c:v>46017</c:v>
                </c:pt>
                <c:pt idx="781">
                  <c:v>46020</c:v>
                </c:pt>
                <c:pt idx="782">
                  <c:v>46021</c:v>
                </c:pt>
                <c:pt idx="783">
                  <c:v>46022</c:v>
                </c:pt>
                <c:pt idx="784">
                  <c:v>46023</c:v>
                </c:pt>
                <c:pt idx="785">
                  <c:v>46024</c:v>
                </c:pt>
                <c:pt idx="786">
                  <c:v>46027</c:v>
                </c:pt>
                <c:pt idx="787">
                  <c:v>46028</c:v>
                </c:pt>
                <c:pt idx="788">
                  <c:v>46029</c:v>
                </c:pt>
                <c:pt idx="789">
                  <c:v>46030</c:v>
                </c:pt>
                <c:pt idx="790">
                  <c:v>46031</c:v>
                </c:pt>
                <c:pt idx="791">
                  <c:v>46034</c:v>
                </c:pt>
                <c:pt idx="792">
                  <c:v>46035</c:v>
                </c:pt>
                <c:pt idx="793">
                  <c:v>46036</c:v>
                </c:pt>
                <c:pt idx="794">
                  <c:v>46037</c:v>
                </c:pt>
                <c:pt idx="795">
                  <c:v>46038</c:v>
                </c:pt>
                <c:pt idx="796">
                  <c:v>46041</c:v>
                </c:pt>
                <c:pt idx="797">
                  <c:v>46042</c:v>
                </c:pt>
                <c:pt idx="798">
                  <c:v>46043</c:v>
                </c:pt>
                <c:pt idx="799">
                  <c:v>46044</c:v>
                </c:pt>
                <c:pt idx="800">
                  <c:v>46045</c:v>
                </c:pt>
                <c:pt idx="801">
                  <c:v>46048</c:v>
                </c:pt>
                <c:pt idx="802">
                  <c:v>46049</c:v>
                </c:pt>
                <c:pt idx="803">
                  <c:v>46050</c:v>
                </c:pt>
                <c:pt idx="804">
                  <c:v>46051</c:v>
                </c:pt>
                <c:pt idx="805">
                  <c:v>46052</c:v>
                </c:pt>
                <c:pt idx="806">
                  <c:v>46055</c:v>
                </c:pt>
                <c:pt idx="807">
                  <c:v>46056</c:v>
                </c:pt>
                <c:pt idx="808">
                  <c:v>46057</c:v>
                </c:pt>
                <c:pt idx="809">
                  <c:v>46058</c:v>
                </c:pt>
                <c:pt idx="810">
                  <c:v>46059</c:v>
                </c:pt>
                <c:pt idx="811">
                  <c:v>46062</c:v>
                </c:pt>
                <c:pt idx="812">
                  <c:v>46063</c:v>
                </c:pt>
                <c:pt idx="813">
                  <c:v>46064</c:v>
                </c:pt>
                <c:pt idx="814">
                  <c:v>46065</c:v>
                </c:pt>
                <c:pt idx="815">
                  <c:v>46066</c:v>
                </c:pt>
                <c:pt idx="816">
                  <c:v>46069</c:v>
                </c:pt>
                <c:pt idx="817">
                  <c:v>46070</c:v>
                </c:pt>
                <c:pt idx="818">
                  <c:v>46071</c:v>
                </c:pt>
                <c:pt idx="819">
                  <c:v>46072</c:v>
                </c:pt>
                <c:pt idx="820">
                  <c:v>46073</c:v>
                </c:pt>
                <c:pt idx="821">
                  <c:v>46076</c:v>
                </c:pt>
                <c:pt idx="822">
                  <c:v>46077</c:v>
                </c:pt>
                <c:pt idx="823">
                  <c:v>46078</c:v>
                </c:pt>
                <c:pt idx="824">
                  <c:v>46079</c:v>
                </c:pt>
                <c:pt idx="825">
                  <c:v>46080</c:v>
                </c:pt>
                <c:pt idx="826">
                  <c:v>46083</c:v>
                </c:pt>
                <c:pt idx="827">
                  <c:v>46084</c:v>
                </c:pt>
                <c:pt idx="828">
                  <c:v>46085</c:v>
                </c:pt>
                <c:pt idx="829">
                  <c:v>46086</c:v>
                </c:pt>
                <c:pt idx="830">
                  <c:v>46087</c:v>
                </c:pt>
                <c:pt idx="831">
                  <c:v>46090</c:v>
                </c:pt>
                <c:pt idx="832">
                  <c:v>46091</c:v>
                </c:pt>
                <c:pt idx="833">
                  <c:v>46092</c:v>
                </c:pt>
                <c:pt idx="834">
                  <c:v>46093</c:v>
                </c:pt>
                <c:pt idx="835">
                  <c:v>46094</c:v>
                </c:pt>
                <c:pt idx="836">
                  <c:v>46097</c:v>
                </c:pt>
                <c:pt idx="837">
                  <c:v>46098</c:v>
                </c:pt>
                <c:pt idx="838">
                  <c:v>46099</c:v>
                </c:pt>
                <c:pt idx="839">
                  <c:v>46100</c:v>
                </c:pt>
                <c:pt idx="840">
                  <c:v>46101</c:v>
                </c:pt>
                <c:pt idx="841">
                  <c:v>46104</c:v>
                </c:pt>
                <c:pt idx="842">
                  <c:v>46105</c:v>
                </c:pt>
                <c:pt idx="843">
                  <c:v>46106</c:v>
                </c:pt>
                <c:pt idx="844">
                  <c:v>46107</c:v>
                </c:pt>
                <c:pt idx="845">
                  <c:v>46108</c:v>
                </c:pt>
                <c:pt idx="846">
                  <c:v>46111</c:v>
                </c:pt>
                <c:pt idx="847">
                  <c:v>46112</c:v>
                </c:pt>
                <c:pt idx="848">
                  <c:v>46113</c:v>
                </c:pt>
                <c:pt idx="849">
                  <c:v>46114</c:v>
                </c:pt>
                <c:pt idx="850">
                  <c:v>46115</c:v>
                </c:pt>
                <c:pt idx="851">
                  <c:v>46118</c:v>
                </c:pt>
                <c:pt idx="852">
                  <c:v>46119</c:v>
                </c:pt>
                <c:pt idx="853">
                  <c:v>46120</c:v>
                </c:pt>
                <c:pt idx="854">
                  <c:v>46121</c:v>
                </c:pt>
                <c:pt idx="855">
                  <c:v>46122</c:v>
                </c:pt>
                <c:pt idx="856">
                  <c:v>46125</c:v>
                </c:pt>
                <c:pt idx="857">
                  <c:v>46126</c:v>
                </c:pt>
                <c:pt idx="858">
                  <c:v>46127</c:v>
                </c:pt>
                <c:pt idx="859">
                  <c:v>46128</c:v>
                </c:pt>
                <c:pt idx="860">
                  <c:v>46129</c:v>
                </c:pt>
                <c:pt idx="861">
                  <c:v>46132</c:v>
                </c:pt>
                <c:pt idx="862">
                  <c:v>46133</c:v>
                </c:pt>
                <c:pt idx="863">
                  <c:v>46134</c:v>
                </c:pt>
                <c:pt idx="864">
                  <c:v>46135</c:v>
                </c:pt>
                <c:pt idx="865">
                  <c:v>46136</c:v>
                </c:pt>
                <c:pt idx="866">
                  <c:v>46139</c:v>
                </c:pt>
                <c:pt idx="867">
                  <c:v>46140</c:v>
                </c:pt>
                <c:pt idx="868">
                  <c:v>46141</c:v>
                </c:pt>
                <c:pt idx="869">
                  <c:v>46142</c:v>
                </c:pt>
                <c:pt idx="870">
                  <c:v>46143</c:v>
                </c:pt>
                <c:pt idx="871">
                  <c:v>46146</c:v>
                </c:pt>
                <c:pt idx="872">
                  <c:v>46147</c:v>
                </c:pt>
                <c:pt idx="873">
                  <c:v>46148</c:v>
                </c:pt>
                <c:pt idx="874">
                  <c:v>46149</c:v>
                </c:pt>
                <c:pt idx="875">
                  <c:v>46150</c:v>
                </c:pt>
                <c:pt idx="876">
                  <c:v>46153</c:v>
                </c:pt>
                <c:pt idx="877">
                  <c:v>46154</c:v>
                </c:pt>
                <c:pt idx="878">
                  <c:v>46155</c:v>
                </c:pt>
                <c:pt idx="879">
                  <c:v>46156</c:v>
                </c:pt>
                <c:pt idx="880">
                  <c:v>46157</c:v>
                </c:pt>
                <c:pt idx="881">
                  <c:v>46160</c:v>
                </c:pt>
                <c:pt idx="882">
                  <c:v>46161</c:v>
                </c:pt>
                <c:pt idx="883">
                  <c:v>46162</c:v>
                </c:pt>
                <c:pt idx="884">
                  <c:v>46163</c:v>
                </c:pt>
                <c:pt idx="885">
                  <c:v>46164</c:v>
                </c:pt>
                <c:pt idx="886">
                  <c:v>46167</c:v>
                </c:pt>
                <c:pt idx="887">
                  <c:v>46168</c:v>
                </c:pt>
                <c:pt idx="888">
                  <c:v>46169</c:v>
                </c:pt>
                <c:pt idx="889">
                  <c:v>46170</c:v>
                </c:pt>
                <c:pt idx="890">
                  <c:v>46171</c:v>
                </c:pt>
                <c:pt idx="891">
                  <c:v>46174</c:v>
                </c:pt>
                <c:pt idx="892">
                  <c:v>46175</c:v>
                </c:pt>
                <c:pt idx="893">
                  <c:v>46176</c:v>
                </c:pt>
                <c:pt idx="894">
                  <c:v>46177</c:v>
                </c:pt>
                <c:pt idx="895">
                  <c:v>46178</c:v>
                </c:pt>
                <c:pt idx="896">
                  <c:v>46181</c:v>
                </c:pt>
                <c:pt idx="897">
                  <c:v>46182</c:v>
                </c:pt>
                <c:pt idx="898">
                  <c:v>46183</c:v>
                </c:pt>
                <c:pt idx="899">
                  <c:v>46184</c:v>
                </c:pt>
                <c:pt idx="900">
                  <c:v>46185</c:v>
                </c:pt>
                <c:pt idx="901">
                  <c:v>46188</c:v>
                </c:pt>
                <c:pt idx="902">
                  <c:v>46189</c:v>
                </c:pt>
                <c:pt idx="903">
                  <c:v>46190</c:v>
                </c:pt>
                <c:pt idx="904">
                  <c:v>46191</c:v>
                </c:pt>
                <c:pt idx="905">
                  <c:v>46192</c:v>
                </c:pt>
                <c:pt idx="906">
                  <c:v>46195</c:v>
                </c:pt>
                <c:pt idx="907">
                  <c:v>46196</c:v>
                </c:pt>
                <c:pt idx="908">
                  <c:v>46197</c:v>
                </c:pt>
                <c:pt idx="909">
                  <c:v>46198</c:v>
                </c:pt>
                <c:pt idx="910">
                  <c:v>46199</c:v>
                </c:pt>
                <c:pt idx="911">
                  <c:v>46202</c:v>
                </c:pt>
                <c:pt idx="912">
                  <c:v>46203</c:v>
                </c:pt>
                <c:pt idx="913">
                  <c:v>46204</c:v>
                </c:pt>
                <c:pt idx="914">
                  <c:v>46205</c:v>
                </c:pt>
                <c:pt idx="915">
                  <c:v>46206</c:v>
                </c:pt>
                <c:pt idx="916">
                  <c:v>46209</c:v>
                </c:pt>
                <c:pt idx="917">
                  <c:v>46210</c:v>
                </c:pt>
                <c:pt idx="918">
                  <c:v>46211</c:v>
                </c:pt>
                <c:pt idx="919">
                  <c:v>46212</c:v>
                </c:pt>
                <c:pt idx="920">
                  <c:v>46213</c:v>
                </c:pt>
                <c:pt idx="921">
                  <c:v>46216</c:v>
                </c:pt>
                <c:pt idx="922">
                  <c:v>46217</c:v>
                </c:pt>
                <c:pt idx="923">
                  <c:v>46218</c:v>
                </c:pt>
                <c:pt idx="924">
                  <c:v>46219</c:v>
                </c:pt>
                <c:pt idx="925">
                  <c:v>46220</c:v>
                </c:pt>
                <c:pt idx="926">
                  <c:v>46223</c:v>
                </c:pt>
                <c:pt idx="927">
                  <c:v>46224</c:v>
                </c:pt>
                <c:pt idx="928">
                  <c:v>46225</c:v>
                </c:pt>
                <c:pt idx="929">
                  <c:v>46226</c:v>
                </c:pt>
                <c:pt idx="930">
                  <c:v>46227</c:v>
                </c:pt>
                <c:pt idx="931">
                  <c:v>46230</c:v>
                </c:pt>
                <c:pt idx="932">
                  <c:v>46231</c:v>
                </c:pt>
                <c:pt idx="933">
                  <c:v>46232</c:v>
                </c:pt>
                <c:pt idx="934">
                  <c:v>46233</c:v>
                </c:pt>
                <c:pt idx="935">
                  <c:v>46234</c:v>
                </c:pt>
                <c:pt idx="936">
                  <c:v>46237</c:v>
                </c:pt>
                <c:pt idx="937">
                  <c:v>46238</c:v>
                </c:pt>
                <c:pt idx="938">
                  <c:v>46239</c:v>
                </c:pt>
                <c:pt idx="939">
                  <c:v>46240</c:v>
                </c:pt>
                <c:pt idx="940">
                  <c:v>46241</c:v>
                </c:pt>
                <c:pt idx="941">
                  <c:v>46244</c:v>
                </c:pt>
                <c:pt idx="942">
                  <c:v>46245</c:v>
                </c:pt>
                <c:pt idx="943">
                  <c:v>46246</c:v>
                </c:pt>
                <c:pt idx="944">
                  <c:v>46247</c:v>
                </c:pt>
                <c:pt idx="945">
                  <c:v>46248</c:v>
                </c:pt>
                <c:pt idx="946">
                  <c:v>46251</c:v>
                </c:pt>
                <c:pt idx="947">
                  <c:v>46252</c:v>
                </c:pt>
                <c:pt idx="948">
                  <c:v>46253</c:v>
                </c:pt>
                <c:pt idx="949">
                  <c:v>46254</c:v>
                </c:pt>
                <c:pt idx="950">
                  <c:v>46255</c:v>
                </c:pt>
                <c:pt idx="951">
                  <c:v>46258</c:v>
                </c:pt>
                <c:pt idx="952">
                  <c:v>46259</c:v>
                </c:pt>
                <c:pt idx="953">
                  <c:v>46260</c:v>
                </c:pt>
                <c:pt idx="954">
                  <c:v>46261</c:v>
                </c:pt>
                <c:pt idx="955">
                  <c:v>46262</c:v>
                </c:pt>
                <c:pt idx="956">
                  <c:v>46265</c:v>
                </c:pt>
                <c:pt idx="957">
                  <c:v>46266</c:v>
                </c:pt>
                <c:pt idx="958">
                  <c:v>46267</c:v>
                </c:pt>
                <c:pt idx="959">
                  <c:v>46268</c:v>
                </c:pt>
                <c:pt idx="960">
                  <c:v>46269</c:v>
                </c:pt>
                <c:pt idx="961">
                  <c:v>46272</c:v>
                </c:pt>
                <c:pt idx="962">
                  <c:v>46273</c:v>
                </c:pt>
                <c:pt idx="963">
                  <c:v>46274</c:v>
                </c:pt>
                <c:pt idx="964">
                  <c:v>46275</c:v>
                </c:pt>
                <c:pt idx="965">
                  <c:v>46276</c:v>
                </c:pt>
                <c:pt idx="966">
                  <c:v>46279</c:v>
                </c:pt>
                <c:pt idx="967">
                  <c:v>46280</c:v>
                </c:pt>
                <c:pt idx="968">
                  <c:v>46281</c:v>
                </c:pt>
                <c:pt idx="969">
                  <c:v>46282</c:v>
                </c:pt>
                <c:pt idx="970">
                  <c:v>46283</c:v>
                </c:pt>
                <c:pt idx="971">
                  <c:v>46286</c:v>
                </c:pt>
                <c:pt idx="972">
                  <c:v>46287</c:v>
                </c:pt>
                <c:pt idx="973">
                  <c:v>46288</c:v>
                </c:pt>
                <c:pt idx="974">
                  <c:v>46289</c:v>
                </c:pt>
                <c:pt idx="975">
                  <c:v>46290</c:v>
                </c:pt>
                <c:pt idx="976">
                  <c:v>46293</c:v>
                </c:pt>
                <c:pt idx="977">
                  <c:v>46294</c:v>
                </c:pt>
                <c:pt idx="978">
                  <c:v>46295</c:v>
                </c:pt>
                <c:pt idx="979">
                  <c:v>46296</c:v>
                </c:pt>
                <c:pt idx="980">
                  <c:v>46297</c:v>
                </c:pt>
                <c:pt idx="981">
                  <c:v>46300</c:v>
                </c:pt>
              </c:numCache>
            </c:numRef>
          </c:cat>
          <c:val>
            <c:numRef>
              <c:f>'Analysis Data'!$H$2:$H$983</c:f>
              <c:numCache>
                <c:formatCode>0.00%;[Red]\(0.00%\);\-</c:formatCode>
                <c:ptCount val="982"/>
                <c:pt idx="0">
                  <c:v>0</c:v>
                </c:pt>
                <c:pt idx="1">
                  <c:v>0</c:v>
                </c:pt>
                <c:pt idx="2">
                  <c:v>-4.0005209011589882E-3</c:v>
                </c:pt>
                <c:pt idx="3">
                  <c:v>3.5082693058992032E-3</c:v>
                </c:pt>
                <c:pt idx="4">
                  <c:v>-8.178148196379742E-3</c:v>
                </c:pt>
                <c:pt idx="5">
                  <c:v>1.4475843208751282E-2</c:v>
                </c:pt>
                <c:pt idx="6">
                  <c:v>1.3697095976038742E-2</c:v>
                </c:pt>
                <c:pt idx="7">
                  <c:v>2.0770933715327677E-2</c:v>
                </c:pt>
                <c:pt idx="8">
                  <c:v>3.3887224899075585E-2</c:v>
                </c:pt>
                <c:pt idx="9">
                  <c:v>3.7418934757130096E-2</c:v>
                </c:pt>
                <c:pt idx="10">
                  <c:v>4.1565307982810662E-2</c:v>
                </c:pt>
                <c:pt idx="11">
                  <c:v>4.1565307982810662E-2</c:v>
                </c:pt>
                <c:pt idx="12">
                  <c:v>3.9450449277250055E-2</c:v>
                </c:pt>
                <c:pt idx="13">
                  <c:v>2.3273863784347482E-2</c:v>
                </c:pt>
                <c:pt idx="14">
                  <c:v>1.5457741893476262E-2</c:v>
                </c:pt>
                <c:pt idx="15">
                  <c:v>3.4668576637583604E-2</c:v>
                </c:pt>
                <c:pt idx="16">
                  <c:v>4.6961843990103613E-2</c:v>
                </c:pt>
                <c:pt idx="17">
                  <c:v>4.6216955332726295E-2</c:v>
                </c:pt>
                <c:pt idx="18">
                  <c:v>4.602682640968947E-2</c:v>
                </c:pt>
                <c:pt idx="19">
                  <c:v>5.754134652949694E-2</c:v>
                </c:pt>
                <c:pt idx="20">
                  <c:v>6.017971089985763E-2</c:v>
                </c:pt>
                <c:pt idx="21">
                  <c:v>4.6430524807918649E-2</c:v>
                </c:pt>
                <c:pt idx="22">
                  <c:v>6.1752832400052915E-2</c:v>
                </c:pt>
                <c:pt idx="23">
                  <c:v>7.2850631592656256E-2</c:v>
                </c:pt>
                <c:pt idx="24">
                  <c:v>8.8620914181535282E-2</c:v>
                </c:pt>
                <c:pt idx="25">
                  <c:v>7.734861310066532E-2</c:v>
                </c:pt>
                <c:pt idx="26">
                  <c:v>7.0733168381300837E-2</c:v>
                </c:pt>
                <c:pt idx="27">
                  <c:v>8.4516213048575262E-2</c:v>
                </c:pt>
                <c:pt idx="28">
                  <c:v>7.2499023310327981E-2</c:v>
                </c:pt>
                <c:pt idx="29">
                  <c:v>6.3029040239615641E-2</c:v>
                </c:pt>
                <c:pt idx="30">
                  <c:v>6.5362677431958227E-2</c:v>
                </c:pt>
                <c:pt idx="31">
                  <c:v>7.7559578070062196E-2</c:v>
                </c:pt>
                <c:pt idx="32">
                  <c:v>7.7257455397839347E-2</c:v>
                </c:pt>
                <c:pt idx="33">
                  <c:v>8.0244823544733501E-2</c:v>
                </c:pt>
                <c:pt idx="34">
                  <c:v>6.5349654902983056E-2</c:v>
                </c:pt>
                <c:pt idx="35">
                  <c:v>6.2401354343014415E-2</c:v>
                </c:pt>
                <c:pt idx="36">
                  <c:v>6.2401354343014415E-2</c:v>
                </c:pt>
                <c:pt idx="37">
                  <c:v>4.110951946868191E-2</c:v>
                </c:pt>
                <c:pt idx="38">
                  <c:v>3.9471285323610994E-2</c:v>
                </c:pt>
                <c:pt idx="39">
                  <c:v>4.5011069149630156E-2</c:v>
                </c:pt>
                <c:pt idx="40">
                  <c:v>3.3999218648262719E-2</c:v>
                </c:pt>
                <c:pt idx="41">
                  <c:v>3.7176715718193698E-2</c:v>
                </c:pt>
                <c:pt idx="42">
                  <c:v>3.4027868212008094E-2</c:v>
                </c:pt>
                <c:pt idx="43">
                  <c:v>2.9141815340540278E-2</c:v>
                </c:pt>
                <c:pt idx="44">
                  <c:v>3.6944914702436327E-2</c:v>
                </c:pt>
                <c:pt idx="45">
                  <c:v>5.3689282458654564E-2</c:v>
                </c:pt>
                <c:pt idx="46">
                  <c:v>5.4413335069671831E-2</c:v>
                </c:pt>
                <c:pt idx="47">
                  <c:v>3.8252376611539241E-2</c:v>
                </c:pt>
                <c:pt idx="48">
                  <c:v>3.9721317879933826E-2</c:v>
                </c:pt>
                <c:pt idx="49">
                  <c:v>2.0528714676391724E-2</c:v>
                </c:pt>
                <c:pt idx="50">
                  <c:v>5.753353301212627E-3</c:v>
                </c:pt>
                <c:pt idx="51">
                  <c:v>4.2349264227128369E-3</c:v>
                </c:pt>
                <c:pt idx="52">
                  <c:v>2.0781351738508924E-2</c:v>
                </c:pt>
                <c:pt idx="53">
                  <c:v>1.3655423883319306E-2</c:v>
                </c:pt>
                <c:pt idx="54">
                  <c:v>3.1457220992318069E-2</c:v>
                </c:pt>
                <c:pt idx="55">
                  <c:v>2.00911577028271E-2</c:v>
                </c:pt>
                <c:pt idx="56">
                  <c:v>2.9188696444850892E-2</c:v>
                </c:pt>
                <c:pt idx="57">
                  <c:v>4.254981117333112E-2</c:v>
                </c:pt>
                <c:pt idx="58">
                  <c:v>2.5386117984113721E-2</c:v>
                </c:pt>
                <c:pt idx="59">
                  <c:v>2.8446412293268608E-2</c:v>
                </c:pt>
                <c:pt idx="60">
                  <c:v>3.4246646698790073E-2</c:v>
                </c:pt>
                <c:pt idx="61">
                  <c:v>3.594999348873662E-2</c:v>
                </c:pt>
                <c:pt idx="62">
                  <c:v>3.4319572861050585E-2</c:v>
                </c:pt>
                <c:pt idx="63">
                  <c:v>4.9045448626124255E-2</c:v>
                </c:pt>
                <c:pt idx="64">
                  <c:v>5.5041020966272614E-2</c:v>
                </c:pt>
                <c:pt idx="65">
                  <c:v>7.0272170855581129E-2</c:v>
                </c:pt>
                <c:pt idx="66">
                  <c:v>7.4231019664019682E-2</c:v>
                </c:pt>
                <c:pt idx="67">
                  <c:v>6.8003646308113952E-2</c:v>
                </c:pt>
                <c:pt idx="68">
                  <c:v>6.5341841385597954E-2</c:v>
                </c:pt>
                <c:pt idx="69">
                  <c:v>6.9154837869515262E-2</c:v>
                </c:pt>
                <c:pt idx="70">
                  <c:v>6.9154837869515262E-2</c:v>
                </c:pt>
                <c:pt idx="71">
                  <c:v>7.0220080739680446E-2</c:v>
                </c:pt>
                <c:pt idx="72">
                  <c:v>7.0175804141165088E-2</c:v>
                </c:pt>
                <c:pt idx="73">
                  <c:v>6.575074879541698E-2</c:v>
                </c:pt>
                <c:pt idx="74">
                  <c:v>7.9885401745019902E-2</c:v>
                </c:pt>
                <c:pt idx="75">
                  <c:v>7.7650735772888169E-2</c:v>
                </c:pt>
                <c:pt idx="76">
                  <c:v>8.1213699700482644E-2</c:v>
                </c:pt>
                <c:pt idx="77">
                  <c:v>8.2138299257716652E-2</c:v>
                </c:pt>
                <c:pt idx="78">
                  <c:v>8.2047141554890901E-2</c:v>
                </c:pt>
                <c:pt idx="79">
                  <c:v>7.5606198723793039E-2</c:v>
                </c:pt>
                <c:pt idx="80">
                  <c:v>7.657767938533766E-2</c:v>
                </c:pt>
                <c:pt idx="81">
                  <c:v>7.7494465425186565E-2</c:v>
                </c:pt>
                <c:pt idx="82">
                  <c:v>6.0458393019925394E-2</c:v>
                </c:pt>
                <c:pt idx="83">
                  <c:v>5.6384945956505561E-2</c:v>
                </c:pt>
                <c:pt idx="84">
                  <c:v>7.7054303945827352E-2</c:v>
                </c:pt>
                <c:pt idx="85">
                  <c:v>8.5943482224248635E-2</c:v>
                </c:pt>
                <c:pt idx="86">
                  <c:v>8.5524156791249695E-2</c:v>
                </c:pt>
                <c:pt idx="87">
                  <c:v>7.2946998307072075E-2</c:v>
                </c:pt>
                <c:pt idx="88">
                  <c:v>6.5438208100013995E-2</c:v>
                </c:pt>
                <c:pt idx="89">
                  <c:v>5.774710248730397E-2</c:v>
                </c:pt>
                <c:pt idx="90">
                  <c:v>7.7288709467379535E-2</c:v>
                </c:pt>
                <c:pt idx="91">
                  <c:v>7.7775752051049363E-2</c:v>
                </c:pt>
                <c:pt idx="92">
                  <c:v>7.2840213569476342E-2</c:v>
                </c:pt>
                <c:pt idx="93">
                  <c:v>7.7650735772888169E-2</c:v>
                </c:pt>
                <c:pt idx="94">
                  <c:v>7.5822372704780205E-2</c:v>
                </c:pt>
                <c:pt idx="95">
                  <c:v>7.4119025914833658E-2</c:v>
                </c:pt>
                <c:pt idx="96">
                  <c:v>7.7296522984764637E-2</c:v>
                </c:pt>
                <c:pt idx="97">
                  <c:v>7.0425836697487698E-2</c:v>
                </c:pt>
                <c:pt idx="98">
                  <c:v>8.3154056517776853E-2</c:v>
                </c:pt>
                <c:pt idx="99">
                  <c:v>9.3384555280636494E-2</c:v>
                </c:pt>
                <c:pt idx="100">
                  <c:v>9.1803620263055885E-2</c:v>
                </c:pt>
                <c:pt idx="101">
                  <c:v>9.1972913139732659E-2</c:v>
                </c:pt>
                <c:pt idx="102">
                  <c:v>7.9718713374138161E-2</c:v>
                </c:pt>
                <c:pt idx="103">
                  <c:v>7.1816642792031038E-2</c:v>
                </c:pt>
                <c:pt idx="104">
                  <c:v>8.120328167730273E-2</c:v>
                </c:pt>
                <c:pt idx="105">
                  <c:v>9.531188956895531E-2</c:v>
                </c:pt>
                <c:pt idx="106">
                  <c:v>9.531188956895531E-2</c:v>
                </c:pt>
                <c:pt idx="107">
                  <c:v>9.5330121109520771E-2</c:v>
                </c:pt>
                <c:pt idx="108">
                  <c:v>8.8639145722100299E-2</c:v>
                </c:pt>
                <c:pt idx="109">
                  <c:v>9.9367105091809904E-2</c:v>
                </c:pt>
                <c:pt idx="110">
                  <c:v>0.11534574814429055</c:v>
                </c:pt>
                <c:pt idx="111">
                  <c:v>0.11311108217215882</c:v>
                </c:pt>
                <c:pt idx="112">
                  <c:v>0.11573121500195427</c:v>
                </c:pt>
                <c:pt idx="113">
                  <c:v>0.11147805703867775</c:v>
                </c:pt>
                <c:pt idx="114">
                  <c:v>0.11835655684333979</c:v>
                </c:pt>
                <c:pt idx="115">
                  <c:v>0.11964057820028717</c:v>
                </c:pt>
                <c:pt idx="116">
                  <c:v>0.13007683292095407</c:v>
                </c:pt>
                <c:pt idx="117">
                  <c:v>0.1379111863523903</c:v>
                </c:pt>
                <c:pt idx="118">
                  <c:v>0.13884359942700919</c:v>
                </c:pt>
                <c:pt idx="119">
                  <c:v>0.1527125927855193</c:v>
                </c:pt>
                <c:pt idx="120">
                  <c:v>0.14848027086860305</c:v>
                </c:pt>
                <c:pt idx="121">
                  <c:v>0.14848027086860305</c:v>
                </c:pt>
                <c:pt idx="122">
                  <c:v>0.14304206276858999</c:v>
                </c:pt>
                <c:pt idx="123">
                  <c:v>0.13704649042844141</c:v>
                </c:pt>
                <c:pt idx="124">
                  <c:v>0.14126578981638271</c:v>
                </c:pt>
                <c:pt idx="125">
                  <c:v>0.13252506836827727</c:v>
                </c:pt>
                <c:pt idx="126">
                  <c:v>0.12744367756218256</c:v>
                </c:pt>
                <c:pt idx="127">
                  <c:v>0.1403594217997135</c:v>
                </c:pt>
                <c:pt idx="128">
                  <c:v>0.13995572340148454</c:v>
                </c:pt>
                <c:pt idx="129">
                  <c:v>0.14505534574814427</c:v>
                </c:pt>
                <c:pt idx="130">
                  <c:v>0.15910405000651151</c:v>
                </c:pt>
                <c:pt idx="131">
                  <c:v>0.16046099752571963</c:v>
                </c:pt>
                <c:pt idx="132">
                  <c:v>0.16046099752571963</c:v>
                </c:pt>
                <c:pt idx="133">
                  <c:v>0.15817684594348225</c:v>
                </c:pt>
                <c:pt idx="134">
                  <c:v>0.14900117202760788</c:v>
                </c:pt>
                <c:pt idx="135">
                  <c:v>0.14570907670269562</c:v>
                </c:pt>
                <c:pt idx="136">
                  <c:v>0.1484646438338324</c:v>
                </c:pt>
                <c:pt idx="137">
                  <c:v>0.15620783956244311</c:v>
                </c:pt>
                <c:pt idx="138">
                  <c:v>0.16477666362807653</c:v>
                </c:pt>
                <c:pt idx="139">
                  <c:v>0.17464253157963272</c:v>
                </c:pt>
                <c:pt idx="140">
                  <c:v>0.17343924990233095</c:v>
                </c:pt>
                <c:pt idx="141">
                  <c:v>0.17796327646828991</c:v>
                </c:pt>
                <c:pt idx="142">
                  <c:v>0.18634718062247657</c:v>
                </c:pt>
                <c:pt idx="143">
                  <c:v>0.1891444198463339</c:v>
                </c:pt>
                <c:pt idx="144">
                  <c:v>0.18110951946868048</c:v>
                </c:pt>
                <c:pt idx="145">
                  <c:v>0.18149238182054916</c:v>
                </c:pt>
                <c:pt idx="146">
                  <c:v>0.18625862742544563</c:v>
                </c:pt>
                <c:pt idx="147">
                  <c:v>0.18959760385466806</c:v>
                </c:pt>
                <c:pt idx="148">
                  <c:v>0.1894126839432213</c:v>
                </c:pt>
                <c:pt idx="149">
                  <c:v>0.18177106394061671</c:v>
                </c:pt>
                <c:pt idx="150">
                  <c:v>0.19344445891392037</c:v>
                </c:pt>
                <c:pt idx="151">
                  <c:v>0.19519729131397279</c:v>
                </c:pt>
                <c:pt idx="152">
                  <c:v>0.19201198072665671</c:v>
                </c:pt>
                <c:pt idx="153">
                  <c:v>0.17551504102096604</c:v>
                </c:pt>
                <c:pt idx="154">
                  <c:v>0.17251985935668679</c:v>
                </c:pt>
                <c:pt idx="155">
                  <c:v>0.16630550852975601</c:v>
                </c:pt>
                <c:pt idx="156">
                  <c:v>0.1768303164474534</c:v>
                </c:pt>
                <c:pt idx="157">
                  <c:v>0.171866128402135</c:v>
                </c:pt>
                <c:pt idx="158">
                  <c:v>0.16361765854928967</c:v>
                </c:pt>
                <c:pt idx="159">
                  <c:v>0.1639093631983326</c:v>
                </c:pt>
                <c:pt idx="160">
                  <c:v>0.16266440942831051</c:v>
                </c:pt>
                <c:pt idx="161">
                  <c:v>0.16935017580414091</c:v>
                </c:pt>
                <c:pt idx="162">
                  <c:v>0.155843208751139</c:v>
                </c:pt>
                <c:pt idx="163">
                  <c:v>0.14711030082041887</c:v>
                </c:pt>
                <c:pt idx="164">
                  <c:v>0.13826279463471747</c:v>
                </c:pt>
                <c:pt idx="165">
                  <c:v>0.13809350175804092</c:v>
                </c:pt>
                <c:pt idx="166">
                  <c:v>0.14592264617788731</c:v>
                </c:pt>
                <c:pt idx="167">
                  <c:v>0.14273994009636626</c:v>
                </c:pt>
                <c:pt idx="168">
                  <c:v>0.15536137517905924</c:v>
                </c:pt>
                <c:pt idx="169">
                  <c:v>0.13981247558275767</c:v>
                </c:pt>
                <c:pt idx="170">
                  <c:v>0.14746972262013225</c:v>
                </c:pt>
                <c:pt idx="171">
                  <c:v>0.15465815861440246</c:v>
                </c:pt>
                <c:pt idx="172">
                  <c:v>0.1714103398880058</c:v>
                </c:pt>
                <c:pt idx="173">
                  <c:v>0.17590050787862954</c:v>
                </c:pt>
                <c:pt idx="174">
                  <c:v>0.17402265920041615</c:v>
                </c:pt>
                <c:pt idx="175">
                  <c:v>0.17613491340018195</c:v>
                </c:pt>
                <c:pt idx="176">
                  <c:v>0.17613491340018195</c:v>
                </c:pt>
                <c:pt idx="177">
                  <c:v>0.17120197942440374</c:v>
                </c:pt>
                <c:pt idx="178">
                  <c:v>0.16303685375699906</c:v>
                </c:pt>
                <c:pt idx="179">
                  <c:v>0.15930199244693277</c:v>
                </c:pt>
                <c:pt idx="180">
                  <c:v>0.16095585362677367</c:v>
                </c:pt>
                <c:pt idx="181">
                  <c:v>0.16876155749446498</c:v>
                </c:pt>
                <c:pt idx="182">
                  <c:v>0.16210444068237995</c:v>
                </c:pt>
                <c:pt idx="183">
                  <c:v>0.16354733689282397</c:v>
                </c:pt>
                <c:pt idx="184">
                  <c:v>0.17335590571688986</c:v>
                </c:pt>
                <c:pt idx="185">
                  <c:v>0.15908842297174064</c:v>
                </c:pt>
                <c:pt idx="186">
                  <c:v>0.15992446933194393</c:v>
                </c:pt>
                <c:pt idx="187">
                  <c:v>0.15742935278030967</c:v>
                </c:pt>
                <c:pt idx="188">
                  <c:v>0.1465555410860786</c:v>
                </c:pt>
                <c:pt idx="189">
                  <c:v>0.12775100924599525</c:v>
                </c:pt>
                <c:pt idx="190">
                  <c:v>0.12516213048574021</c:v>
                </c:pt>
                <c:pt idx="191">
                  <c:v>0.1296887615574942</c:v>
                </c:pt>
                <c:pt idx="192">
                  <c:v>0.11304336502148682</c:v>
                </c:pt>
                <c:pt idx="193">
                  <c:v>0.11329860658939928</c:v>
                </c:pt>
                <c:pt idx="194">
                  <c:v>0.11985935668706804</c:v>
                </c:pt>
                <c:pt idx="195">
                  <c:v>0.1168251074358635</c:v>
                </c:pt>
                <c:pt idx="196">
                  <c:v>0.11691366063289443</c:v>
                </c:pt>
                <c:pt idx="197">
                  <c:v>0.10156270347701457</c:v>
                </c:pt>
                <c:pt idx="198">
                  <c:v>0.11049615835395166</c:v>
                </c:pt>
                <c:pt idx="199">
                  <c:v>0.10904805313191734</c:v>
                </c:pt>
                <c:pt idx="200">
                  <c:v>0.1221513217866903</c:v>
                </c:pt>
                <c:pt idx="201">
                  <c:v>0.12922515952597924</c:v>
                </c:pt>
                <c:pt idx="202">
                  <c:v>0.13510613361114654</c:v>
                </c:pt>
                <c:pt idx="203">
                  <c:v>0.13997916395363919</c:v>
                </c:pt>
                <c:pt idx="204">
                  <c:v>0.13285844511003964</c:v>
                </c:pt>
                <c:pt idx="205">
                  <c:v>0.12717280895949923</c:v>
                </c:pt>
                <c:pt idx="206">
                  <c:v>0.13911446802969074</c:v>
                </c:pt>
                <c:pt idx="207">
                  <c:v>0.1390024742805045</c:v>
                </c:pt>
                <c:pt idx="208">
                  <c:v>0.12374007032165579</c:v>
                </c:pt>
                <c:pt idx="209">
                  <c:v>0.11420757911186286</c:v>
                </c:pt>
                <c:pt idx="210">
                  <c:v>0.10018491991144596</c:v>
                </c:pt>
                <c:pt idx="211">
                  <c:v>9.8330511785387875E-2</c:v>
                </c:pt>
                <c:pt idx="212">
                  <c:v>0.1063107175413458</c:v>
                </c:pt>
                <c:pt idx="213">
                  <c:v>9.0446672743846213E-2</c:v>
                </c:pt>
                <c:pt idx="214">
                  <c:v>7.7543951035290215E-2</c:v>
                </c:pt>
                <c:pt idx="215">
                  <c:v>7.2371402526369977E-2</c:v>
                </c:pt>
                <c:pt idx="216">
                  <c:v>8.5250683682770445E-2</c:v>
                </c:pt>
                <c:pt idx="217">
                  <c:v>9.227764031774921E-2</c:v>
                </c:pt>
                <c:pt idx="218">
                  <c:v>0.10375309285063095</c:v>
                </c:pt>
                <c:pt idx="219">
                  <c:v>0.12456830316447398</c:v>
                </c:pt>
                <c:pt idx="220">
                  <c:v>0.13513217866909688</c:v>
                </c:pt>
                <c:pt idx="221">
                  <c:v>0.13712202109649607</c:v>
                </c:pt>
                <c:pt idx="222">
                  <c:v>0.14035160828232773</c:v>
                </c:pt>
                <c:pt idx="223">
                  <c:v>0.14149759083213898</c:v>
                </c:pt>
                <c:pt idx="224">
                  <c:v>0.13226982680036414</c:v>
                </c:pt>
                <c:pt idx="225">
                  <c:v>0.14995181664279134</c:v>
                </c:pt>
                <c:pt idx="226">
                  <c:v>0.14899075400442707</c:v>
                </c:pt>
                <c:pt idx="227">
                  <c:v>0.17090767026956577</c:v>
                </c:pt>
                <c:pt idx="228">
                  <c:v>0.17277770543039406</c:v>
                </c:pt>
                <c:pt idx="229">
                  <c:v>0.17417372053652747</c:v>
                </c:pt>
                <c:pt idx="230">
                  <c:v>0.17567912488605208</c:v>
                </c:pt>
                <c:pt idx="231">
                  <c:v>0.18436775621825685</c:v>
                </c:pt>
                <c:pt idx="232">
                  <c:v>0.18197421539262848</c:v>
                </c:pt>
                <c:pt idx="233">
                  <c:v>0.18677431957286039</c:v>
                </c:pt>
                <c:pt idx="234">
                  <c:v>0.18677431957286039</c:v>
                </c:pt>
                <c:pt idx="235">
                  <c:v>0.18748274514910723</c:v>
                </c:pt>
                <c:pt idx="236">
                  <c:v>0.1851621304857396</c:v>
                </c:pt>
                <c:pt idx="237">
                  <c:v>0.18632374007032082</c:v>
                </c:pt>
                <c:pt idx="238">
                  <c:v>0.18520119807266466</c:v>
                </c:pt>
                <c:pt idx="239">
                  <c:v>0.18968615705169856</c:v>
                </c:pt>
                <c:pt idx="240">
                  <c:v>0.19667404609975181</c:v>
                </c:pt>
                <c:pt idx="241">
                  <c:v>0.19020184919911354</c:v>
                </c:pt>
                <c:pt idx="242">
                  <c:v>0.18952467769240711</c:v>
                </c:pt>
                <c:pt idx="243">
                  <c:v>0.18487823935408176</c:v>
                </c:pt>
                <c:pt idx="244">
                  <c:v>0.19431957286104895</c:v>
                </c:pt>
                <c:pt idx="245">
                  <c:v>0.19921083474410661</c:v>
                </c:pt>
                <c:pt idx="246">
                  <c:v>0.2039171767157173</c:v>
                </c:pt>
                <c:pt idx="247">
                  <c:v>0.2094543560359412</c:v>
                </c:pt>
                <c:pt idx="248">
                  <c:v>0.22596431827060726</c:v>
                </c:pt>
                <c:pt idx="249">
                  <c:v>0.22920953249120912</c:v>
                </c:pt>
                <c:pt idx="250">
                  <c:v>0.22911577028258812</c:v>
                </c:pt>
                <c:pt idx="251">
                  <c:v>0.23468159916655762</c:v>
                </c:pt>
                <c:pt idx="252">
                  <c:v>0.24192472978252311</c:v>
                </c:pt>
                <c:pt idx="253">
                  <c:v>0.22368798020575542</c:v>
                </c:pt>
                <c:pt idx="254">
                  <c:v>0.23629378825367819</c:v>
                </c:pt>
                <c:pt idx="255">
                  <c:v>0.2383461388201582</c:v>
                </c:pt>
                <c:pt idx="256">
                  <c:v>0.2383461388201582</c:v>
                </c:pt>
                <c:pt idx="257">
                  <c:v>0.24358640447974911</c:v>
                </c:pt>
                <c:pt idx="258">
                  <c:v>0.24536528193775164</c:v>
                </c:pt>
                <c:pt idx="259">
                  <c:v>0.24582627946347135</c:v>
                </c:pt>
                <c:pt idx="260">
                  <c:v>0.24230498762859698</c:v>
                </c:pt>
                <c:pt idx="261">
                  <c:v>0.24230498762859698</c:v>
                </c:pt>
                <c:pt idx="262">
                  <c:v>0.23527282198202837</c:v>
                </c:pt>
                <c:pt idx="263">
                  <c:v>0.22537049094934192</c:v>
                </c:pt>
                <c:pt idx="264">
                  <c:v>0.22116942310196586</c:v>
                </c:pt>
                <c:pt idx="265">
                  <c:v>0.22339888006250752</c:v>
                </c:pt>
                <c:pt idx="266">
                  <c:v>0.24066675348352606</c:v>
                </c:pt>
                <c:pt idx="267">
                  <c:v>0.23883318140382825</c:v>
                </c:pt>
                <c:pt idx="268">
                  <c:v>0.24585232452142169</c:v>
                </c:pt>
                <c:pt idx="269">
                  <c:v>0.2450162781612184</c:v>
                </c:pt>
                <c:pt idx="270">
                  <c:v>0.24595129574163277</c:v>
                </c:pt>
                <c:pt idx="271">
                  <c:v>0.24595129574163277</c:v>
                </c:pt>
                <c:pt idx="272">
                  <c:v>0.24130225289751239</c:v>
                </c:pt>
                <c:pt idx="273">
                  <c:v>0.23432999088422957</c:v>
                </c:pt>
                <c:pt idx="274">
                  <c:v>0.24519859356687035</c:v>
                </c:pt>
                <c:pt idx="275">
                  <c:v>0.26053131918218497</c:v>
                </c:pt>
                <c:pt idx="276">
                  <c:v>0.26329730433650189</c:v>
                </c:pt>
                <c:pt idx="277">
                  <c:v>0.26698788904805304</c:v>
                </c:pt>
                <c:pt idx="278">
                  <c:v>0.26801666883708819</c:v>
                </c:pt>
                <c:pt idx="279">
                  <c:v>0.27468680817814817</c:v>
                </c:pt>
                <c:pt idx="280">
                  <c:v>0.27385597082953517</c:v>
                </c:pt>
                <c:pt idx="281">
                  <c:v>0.28348222424794911</c:v>
                </c:pt>
                <c:pt idx="282">
                  <c:v>0.28271129053262167</c:v>
                </c:pt>
                <c:pt idx="283">
                  <c:v>0.26205235056648002</c:v>
                </c:pt>
                <c:pt idx="284">
                  <c:v>0.27782002864956379</c:v>
                </c:pt>
                <c:pt idx="285">
                  <c:v>0.29147284802708695</c:v>
                </c:pt>
                <c:pt idx="286">
                  <c:v>0.28735772887094702</c:v>
                </c:pt>
                <c:pt idx="287">
                  <c:v>0.290332074488866</c:v>
                </c:pt>
                <c:pt idx="288">
                  <c:v>0.30096627164995482</c:v>
                </c:pt>
                <c:pt idx="289">
                  <c:v>0.30170855580153688</c:v>
                </c:pt>
                <c:pt idx="290">
                  <c:v>0.30918348743325974</c:v>
                </c:pt>
                <c:pt idx="291">
                  <c:v>0.3079411381690329</c:v>
                </c:pt>
                <c:pt idx="292">
                  <c:v>0.29005599687459349</c:v>
                </c:pt>
                <c:pt idx="293">
                  <c:v>0.30241437687198913</c:v>
                </c:pt>
                <c:pt idx="294">
                  <c:v>0.30999609324130795</c:v>
                </c:pt>
                <c:pt idx="295">
                  <c:v>0.30370360724052659</c:v>
                </c:pt>
                <c:pt idx="296">
                  <c:v>0.30370360724052659</c:v>
                </c:pt>
                <c:pt idx="297">
                  <c:v>0.29587446282068042</c:v>
                </c:pt>
                <c:pt idx="298">
                  <c:v>0.29751269696575156</c:v>
                </c:pt>
                <c:pt idx="299">
                  <c:v>0.32491991144680377</c:v>
                </c:pt>
                <c:pt idx="300">
                  <c:v>0.32538090897252325</c:v>
                </c:pt>
                <c:pt idx="301">
                  <c:v>0.32036202630550914</c:v>
                </c:pt>
                <c:pt idx="302">
                  <c:v>0.32261492381820611</c:v>
                </c:pt>
                <c:pt idx="303">
                  <c:v>0.3204219299387947</c:v>
                </c:pt>
                <c:pt idx="304">
                  <c:v>0.32732647480140709</c:v>
                </c:pt>
                <c:pt idx="305">
                  <c:v>0.33795546295090539</c:v>
                </c:pt>
                <c:pt idx="306">
                  <c:v>0.3363589008985548</c:v>
                </c:pt>
                <c:pt idx="307">
                  <c:v>0.32273733559057183</c:v>
                </c:pt>
                <c:pt idx="308">
                  <c:v>0.32953770022138351</c:v>
                </c:pt>
                <c:pt idx="309">
                  <c:v>0.34323740070321707</c:v>
                </c:pt>
                <c:pt idx="310">
                  <c:v>0.33446802969136646</c:v>
                </c:pt>
                <c:pt idx="311">
                  <c:v>0.33297043885922673</c:v>
                </c:pt>
                <c:pt idx="312">
                  <c:v>0.34790207058210743</c:v>
                </c:pt>
                <c:pt idx="313">
                  <c:v>0.34530798281026209</c:v>
                </c:pt>
                <c:pt idx="314">
                  <c:v>0.34144550071623914</c:v>
                </c:pt>
                <c:pt idx="315">
                  <c:v>0.33274905586664949</c:v>
                </c:pt>
                <c:pt idx="316">
                  <c:v>0.34116942310196663</c:v>
                </c:pt>
                <c:pt idx="317">
                  <c:v>0.3487459304596956</c:v>
                </c:pt>
                <c:pt idx="318">
                  <c:v>0.36075530668055777</c:v>
                </c:pt>
                <c:pt idx="319">
                  <c:v>0.36515952597994561</c:v>
                </c:pt>
                <c:pt idx="320">
                  <c:v>0.36324521422060196</c:v>
                </c:pt>
                <c:pt idx="321">
                  <c:v>0.35908060945435616</c:v>
                </c:pt>
                <c:pt idx="322">
                  <c:v>0.35527542648782418</c:v>
                </c:pt>
                <c:pt idx="323">
                  <c:v>0.36697226201328315</c:v>
                </c:pt>
                <c:pt idx="324">
                  <c:v>0.36849850240916826</c:v>
                </c:pt>
                <c:pt idx="325">
                  <c:v>0.36849850240916826</c:v>
                </c:pt>
                <c:pt idx="326">
                  <c:v>0.36574293527803148</c:v>
                </c:pt>
                <c:pt idx="327">
                  <c:v>0.35585623128011523</c:v>
                </c:pt>
                <c:pt idx="328">
                  <c:v>0.35733559057168951</c:v>
                </c:pt>
                <c:pt idx="329">
                  <c:v>0.34059382732126631</c:v>
                </c:pt>
                <c:pt idx="330">
                  <c:v>0.35547336892824632</c:v>
                </c:pt>
                <c:pt idx="331">
                  <c:v>0.35496549029821645</c:v>
                </c:pt>
                <c:pt idx="332">
                  <c:v>0.35692407865607523</c:v>
                </c:pt>
                <c:pt idx="333">
                  <c:v>0.34409167860398515</c:v>
                </c:pt>
                <c:pt idx="334">
                  <c:v>0.35409818986847275</c:v>
                </c:pt>
                <c:pt idx="335">
                  <c:v>0.33439510352910551</c:v>
                </c:pt>
                <c:pt idx="336">
                  <c:v>0.31835395233754404</c:v>
                </c:pt>
                <c:pt idx="337">
                  <c:v>0.31564266180492262</c:v>
                </c:pt>
                <c:pt idx="338">
                  <c:v>0.3080375048834485</c:v>
                </c:pt>
                <c:pt idx="339">
                  <c:v>0.3051491079567652</c:v>
                </c:pt>
                <c:pt idx="340">
                  <c:v>0.2937179320223986</c:v>
                </c:pt>
                <c:pt idx="341">
                  <c:v>0.30501367365542409</c:v>
                </c:pt>
                <c:pt idx="342">
                  <c:v>0.32062768589660129</c:v>
                </c:pt>
                <c:pt idx="343">
                  <c:v>0.32090897252246409</c:v>
                </c:pt>
                <c:pt idx="344">
                  <c:v>0.31486391457221008</c:v>
                </c:pt>
                <c:pt idx="345">
                  <c:v>0.3282875374397709</c:v>
                </c:pt>
                <c:pt idx="346">
                  <c:v>0.33250944133350702</c:v>
                </c:pt>
                <c:pt idx="347">
                  <c:v>0.31154837869514251</c:v>
                </c:pt>
                <c:pt idx="348">
                  <c:v>0.30704258366974879</c:v>
                </c:pt>
                <c:pt idx="349">
                  <c:v>0.31897382471676017</c:v>
                </c:pt>
                <c:pt idx="350">
                  <c:v>0.33553587706732668</c:v>
                </c:pt>
                <c:pt idx="351">
                  <c:v>0.34932673525198621</c:v>
                </c:pt>
                <c:pt idx="352">
                  <c:v>0.35113947128532397</c:v>
                </c:pt>
                <c:pt idx="353">
                  <c:v>0.35113165776793887</c:v>
                </c:pt>
                <c:pt idx="354">
                  <c:v>0.35801015757260091</c:v>
                </c:pt>
                <c:pt idx="355">
                  <c:v>0.36025003255632293</c:v>
                </c:pt>
                <c:pt idx="356">
                  <c:v>0.35992186482614974</c:v>
                </c:pt>
                <c:pt idx="357">
                  <c:v>0.36650084646438374</c:v>
                </c:pt>
                <c:pt idx="358">
                  <c:v>0.38251074358640458</c:v>
                </c:pt>
                <c:pt idx="359">
                  <c:v>0.37963276468290164</c:v>
                </c:pt>
                <c:pt idx="360">
                  <c:v>0.38123974475843236</c:v>
                </c:pt>
                <c:pt idx="361">
                  <c:v>0.38250553457481473</c:v>
                </c:pt>
                <c:pt idx="362">
                  <c:v>0.38596431827060851</c:v>
                </c:pt>
                <c:pt idx="363">
                  <c:v>0.38221382992577202</c:v>
                </c:pt>
                <c:pt idx="364">
                  <c:v>0.37201198072665753</c:v>
                </c:pt>
                <c:pt idx="365">
                  <c:v>0.3816173980987112</c:v>
                </c:pt>
                <c:pt idx="366">
                  <c:v>0.3816173980987112</c:v>
                </c:pt>
                <c:pt idx="367">
                  <c:v>0.3819611928636546</c:v>
                </c:pt>
                <c:pt idx="368">
                  <c:v>0.37178017971090038</c:v>
                </c:pt>
                <c:pt idx="369">
                  <c:v>0.36358379997395529</c:v>
                </c:pt>
                <c:pt idx="370">
                  <c:v>0.37453053783044732</c:v>
                </c:pt>
                <c:pt idx="371">
                  <c:v>0.37606459174371709</c:v>
                </c:pt>
                <c:pt idx="372">
                  <c:v>0.37813256934496753</c:v>
                </c:pt>
                <c:pt idx="373">
                  <c:v>0.39446021617398164</c:v>
                </c:pt>
                <c:pt idx="374">
                  <c:v>0.39418153405391387</c:v>
                </c:pt>
                <c:pt idx="375">
                  <c:v>0.39262664409428361</c:v>
                </c:pt>
                <c:pt idx="376">
                  <c:v>0.39622086209141871</c:v>
                </c:pt>
                <c:pt idx="377">
                  <c:v>0.40000520901159042</c:v>
                </c:pt>
                <c:pt idx="378">
                  <c:v>0.41191040500065146</c:v>
                </c:pt>
                <c:pt idx="379">
                  <c:v>0.41522073186612873</c:v>
                </c:pt>
                <c:pt idx="380">
                  <c:v>0.41466336762599343</c:v>
                </c:pt>
                <c:pt idx="381">
                  <c:v>0.42550592525068387</c:v>
                </c:pt>
                <c:pt idx="382">
                  <c:v>0.42910014324781898</c:v>
                </c:pt>
                <c:pt idx="383">
                  <c:v>0.42910014324781898</c:v>
                </c:pt>
                <c:pt idx="384">
                  <c:v>0.42549029821591389</c:v>
                </c:pt>
                <c:pt idx="385">
                  <c:v>0.42326344576116703</c:v>
                </c:pt>
                <c:pt idx="386">
                  <c:v>0.41890089855449952</c:v>
                </c:pt>
                <c:pt idx="387">
                  <c:v>0.42448235447323879</c:v>
                </c:pt>
                <c:pt idx="388">
                  <c:v>0.42672222945696037</c:v>
                </c:pt>
                <c:pt idx="389">
                  <c:v>0.42801666883708811</c:v>
                </c:pt>
                <c:pt idx="390">
                  <c:v>0.42218518036202624</c:v>
                </c:pt>
                <c:pt idx="391">
                  <c:v>0.42599036332855844</c:v>
                </c:pt>
                <c:pt idx="392">
                  <c:v>0.43482484698528467</c:v>
                </c:pt>
                <c:pt idx="393">
                  <c:v>0.44212006771715084</c:v>
                </c:pt>
                <c:pt idx="394">
                  <c:v>0.44212006771715084</c:v>
                </c:pt>
                <c:pt idx="395">
                  <c:v>0.44997786170074217</c:v>
                </c:pt>
                <c:pt idx="396">
                  <c:v>0.4514520119807266</c:v>
                </c:pt>
                <c:pt idx="397">
                  <c:v>0.4525276728740717</c:v>
                </c:pt>
                <c:pt idx="398">
                  <c:v>0.46735512436515125</c:v>
                </c:pt>
                <c:pt idx="399">
                  <c:v>0.45449667925511084</c:v>
                </c:pt>
                <c:pt idx="400">
                  <c:v>0.46252116160958412</c:v>
                </c:pt>
                <c:pt idx="401">
                  <c:v>0.46665451230628929</c:v>
                </c:pt>
                <c:pt idx="402">
                  <c:v>0.47602552415679056</c:v>
                </c:pt>
                <c:pt idx="403">
                  <c:v>0.45546815991665524</c:v>
                </c:pt>
                <c:pt idx="404">
                  <c:v>0.44409167860398413</c:v>
                </c:pt>
                <c:pt idx="405">
                  <c:v>0.43378044016147843</c:v>
                </c:pt>
                <c:pt idx="406">
                  <c:v>0.44925380908972423</c:v>
                </c:pt>
                <c:pt idx="407">
                  <c:v>0.44699570256543719</c:v>
                </c:pt>
                <c:pt idx="408">
                  <c:v>0.41349915353561562</c:v>
                </c:pt>
                <c:pt idx="409">
                  <c:v>0.40622997786169979</c:v>
                </c:pt>
                <c:pt idx="410">
                  <c:v>0.42182575856231197</c:v>
                </c:pt>
                <c:pt idx="411">
                  <c:v>0.42298215913530313</c:v>
                </c:pt>
                <c:pt idx="412">
                  <c:v>0.41592394843078417</c:v>
                </c:pt>
                <c:pt idx="413">
                  <c:v>0.43828623518687237</c:v>
                </c:pt>
                <c:pt idx="414">
                  <c:v>0.41859096236489024</c:v>
                </c:pt>
                <c:pt idx="415">
                  <c:v>0.39251465034509603</c:v>
                </c:pt>
                <c:pt idx="416">
                  <c:v>0.35078265399140407</c:v>
                </c:pt>
                <c:pt idx="417">
                  <c:v>0.36476885011069027</c:v>
                </c:pt>
                <c:pt idx="418">
                  <c:v>0.35421278812345247</c:v>
                </c:pt>
                <c:pt idx="419">
                  <c:v>0.38541737205365179</c:v>
                </c:pt>
                <c:pt idx="420">
                  <c:v>0.39188956895428984</c:v>
                </c:pt>
                <c:pt idx="421">
                  <c:v>0.3919494725875754</c:v>
                </c:pt>
                <c:pt idx="422">
                  <c:v>0.41540044276598387</c:v>
                </c:pt>
                <c:pt idx="423">
                  <c:v>0.42081260580804658</c:v>
                </c:pt>
                <c:pt idx="424">
                  <c:v>0.44373486131006512</c:v>
                </c:pt>
                <c:pt idx="425">
                  <c:v>0.44660763120197799</c:v>
                </c:pt>
                <c:pt idx="426">
                  <c:v>0.46067196249511499</c:v>
                </c:pt>
                <c:pt idx="427">
                  <c:v>0.45777314754525178</c:v>
                </c:pt>
                <c:pt idx="428">
                  <c:v>0.46395363979684712</c:v>
                </c:pt>
                <c:pt idx="429">
                  <c:v>0.45087641620002472</c:v>
                </c:pt>
                <c:pt idx="430">
                  <c:v>0.46753743977080187</c:v>
                </c:pt>
                <c:pt idx="431">
                  <c:v>0.46290923297304176</c:v>
                </c:pt>
                <c:pt idx="432">
                  <c:v>0.46524287016538457</c:v>
                </c:pt>
                <c:pt idx="433">
                  <c:v>0.45648652168250914</c:v>
                </c:pt>
                <c:pt idx="434">
                  <c:v>0.45642922255501839</c:v>
                </c:pt>
                <c:pt idx="435">
                  <c:v>0.47112905326214172</c:v>
                </c:pt>
                <c:pt idx="436">
                  <c:v>0.47112905326214172</c:v>
                </c:pt>
                <c:pt idx="437">
                  <c:v>0.44001302252897356</c:v>
                </c:pt>
                <c:pt idx="438">
                  <c:v>0.43770543039458087</c:v>
                </c:pt>
                <c:pt idx="439">
                  <c:v>0.43336632374006867</c:v>
                </c:pt>
                <c:pt idx="440">
                  <c:v>0.40862612319312253</c:v>
                </c:pt>
                <c:pt idx="441">
                  <c:v>0.42493814298736665</c:v>
                </c:pt>
                <c:pt idx="442">
                  <c:v>0.43131136866779407</c:v>
                </c:pt>
                <c:pt idx="443">
                  <c:v>0.44657637713243781</c:v>
                </c:pt>
                <c:pt idx="444">
                  <c:v>0.45741893475712869</c:v>
                </c:pt>
                <c:pt idx="445">
                  <c:v>0.46530016929287554</c:v>
                </c:pt>
                <c:pt idx="446">
                  <c:v>0.46714155488995845</c:v>
                </c:pt>
                <c:pt idx="447">
                  <c:v>0.46752962625341721</c:v>
                </c:pt>
                <c:pt idx="448">
                  <c:v>0.46327907279593594</c:v>
                </c:pt>
                <c:pt idx="449">
                  <c:v>0.4881208490688882</c:v>
                </c:pt>
                <c:pt idx="450">
                  <c:v>0.48523245214220512</c:v>
                </c:pt>
                <c:pt idx="451">
                  <c:v>0.48940487042583558</c:v>
                </c:pt>
                <c:pt idx="452">
                  <c:v>0.49314494074749216</c:v>
                </c:pt>
                <c:pt idx="453">
                  <c:v>0.49036593306420007</c:v>
                </c:pt>
                <c:pt idx="454">
                  <c:v>0.49638494595650373</c:v>
                </c:pt>
                <c:pt idx="455">
                  <c:v>0.49450970178408538</c:v>
                </c:pt>
                <c:pt idx="456">
                  <c:v>0.5008412553717918</c:v>
                </c:pt>
                <c:pt idx="457">
                  <c:v>0.4868472457351205</c:v>
                </c:pt>
                <c:pt idx="458">
                  <c:v>0.48705300169292753</c:v>
                </c:pt>
                <c:pt idx="459">
                  <c:v>0.48455267612970321</c:v>
                </c:pt>
                <c:pt idx="460">
                  <c:v>0.49786951425966808</c:v>
                </c:pt>
                <c:pt idx="461">
                  <c:v>0.48351087381169311</c:v>
                </c:pt>
                <c:pt idx="462">
                  <c:v>0.4978851412944385</c:v>
                </c:pt>
                <c:pt idx="463">
                  <c:v>0.50854017450188738</c:v>
                </c:pt>
                <c:pt idx="464">
                  <c:v>0.50541737205365211</c:v>
                </c:pt>
                <c:pt idx="465">
                  <c:v>0.51452793332465085</c:v>
                </c:pt>
                <c:pt idx="466">
                  <c:v>0.52620132829795496</c:v>
                </c:pt>
                <c:pt idx="467">
                  <c:v>0.51458783695793664</c:v>
                </c:pt>
                <c:pt idx="468">
                  <c:v>0.52167469722620075</c:v>
                </c:pt>
                <c:pt idx="469">
                  <c:v>0.52141424664669822</c:v>
                </c:pt>
                <c:pt idx="470">
                  <c:v>0.52745670009115719</c:v>
                </c:pt>
                <c:pt idx="471">
                  <c:v>0.52467248339627481</c:v>
                </c:pt>
                <c:pt idx="472">
                  <c:v>0.52394843078525777</c:v>
                </c:pt>
                <c:pt idx="473">
                  <c:v>0.5099413986196113</c:v>
                </c:pt>
                <c:pt idx="474">
                  <c:v>0.51318140382862265</c:v>
                </c:pt>
                <c:pt idx="475">
                  <c:v>0.51272821982028827</c:v>
                </c:pt>
                <c:pt idx="476">
                  <c:v>0.5167391587446275</c:v>
                </c:pt>
                <c:pt idx="477">
                  <c:v>0.51918739419195137</c:v>
                </c:pt>
                <c:pt idx="478">
                  <c:v>0.51417372053652755</c:v>
                </c:pt>
                <c:pt idx="479">
                  <c:v>0.48598775882276257</c:v>
                </c:pt>
                <c:pt idx="480">
                  <c:v>0.49206927985414706</c:v>
                </c:pt>
                <c:pt idx="481">
                  <c:v>0.48787342101836106</c:v>
                </c:pt>
                <c:pt idx="482">
                  <c:v>0.50612319312410436</c:v>
                </c:pt>
                <c:pt idx="483">
                  <c:v>0.5442219038937357</c:v>
                </c:pt>
                <c:pt idx="484">
                  <c:v>0.55569735642661788</c:v>
                </c:pt>
                <c:pt idx="485">
                  <c:v>0.56154186743065493</c:v>
                </c:pt>
                <c:pt idx="486">
                  <c:v>0.56305508529756465</c:v>
                </c:pt>
                <c:pt idx="487">
                  <c:v>0.5585336632374005</c:v>
                </c:pt>
                <c:pt idx="488">
                  <c:v>0.55889568954290891</c:v>
                </c:pt>
                <c:pt idx="489">
                  <c:v>0.54946477405912209</c:v>
                </c:pt>
                <c:pt idx="490">
                  <c:v>0.52900638103919762</c:v>
                </c:pt>
                <c:pt idx="491">
                  <c:v>0.53499674436775613</c:v>
                </c:pt>
                <c:pt idx="492">
                  <c:v>0.54108086990493542</c:v>
                </c:pt>
                <c:pt idx="493">
                  <c:v>0.54111472848027087</c:v>
                </c:pt>
                <c:pt idx="494">
                  <c:v>0.54934496679255118</c:v>
                </c:pt>
                <c:pt idx="495">
                  <c:v>0.55471806224768838</c:v>
                </c:pt>
                <c:pt idx="496">
                  <c:v>0.55941398619611915</c:v>
                </c:pt>
                <c:pt idx="497">
                  <c:v>0.56833702304987632</c:v>
                </c:pt>
                <c:pt idx="498">
                  <c:v>0.56237530928506296</c:v>
                </c:pt>
                <c:pt idx="499">
                  <c:v>0.56237530928506296</c:v>
                </c:pt>
                <c:pt idx="500">
                  <c:v>0.57113686677952846</c:v>
                </c:pt>
                <c:pt idx="501">
                  <c:v>0.57498372183878099</c:v>
                </c:pt>
                <c:pt idx="502">
                  <c:v>0.57569475192082287</c:v>
                </c:pt>
                <c:pt idx="503">
                  <c:v>0.58522984763641084</c:v>
                </c:pt>
                <c:pt idx="504">
                  <c:v>0.58226592004167177</c:v>
                </c:pt>
                <c:pt idx="505">
                  <c:v>0.58621435082693041</c:v>
                </c:pt>
                <c:pt idx="506">
                  <c:v>0.57646829014194556</c:v>
                </c:pt>
                <c:pt idx="507">
                  <c:v>0.57179580674566988</c:v>
                </c:pt>
                <c:pt idx="508">
                  <c:v>0.58463081130355476</c:v>
                </c:pt>
                <c:pt idx="509">
                  <c:v>0.57605156921474121</c:v>
                </c:pt>
                <c:pt idx="510">
                  <c:v>0.57600989712202089</c:v>
                </c:pt>
                <c:pt idx="511">
                  <c:v>0.58199765594478414</c:v>
                </c:pt>
                <c:pt idx="512">
                  <c:v>0.57588488084385947</c:v>
                </c:pt>
                <c:pt idx="513">
                  <c:v>0.52940747493163132</c:v>
                </c:pt>
                <c:pt idx="514">
                  <c:v>0.52808438598775842</c:v>
                </c:pt>
                <c:pt idx="515">
                  <c:v>0.54469331944263555</c:v>
                </c:pt>
                <c:pt idx="516">
                  <c:v>0.55594999348873531</c:v>
                </c:pt>
                <c:pt idx="517">
                  <c:v>0.57313191821851772</c:v>
                </c:pt>
                <c:pt idx="518">
                  <c:v>0.57313191821851772</c:v>
                </c:pt>
                <c:pt idx="519">
                  <c:v>0.57249381429873658</c:v>
                </c:pt>
                <c:pt idx="520">
                  <c:v>0.55510873811694195</c:v>
                </c:pt>
                <c:pt idx="521">
                  <c:v>0.53846594608672937</c:v>
                </c:pt>
                <c:pt idx="522">
                  <c:v>0.5318739419195202</c:v>
                </c:pt>
                <c:pt idx="523">
                  <c:v>0.5318739419195202</c:v>
                </c:pt>
                <c:pt idx="524">
                  <c:v>0.52846724833962688</c:v>
                </c:pt>
                <c:pt idx="525">
                  <c:v>0.54771975517645477</c:v>
                </c:pt>
                <c:pt idx="526">
                  <c:v>0.55629118374788322</c:v>
                </c:pt>
                <c:pt idx="527">
                  <c:v>0.53901028779788973</c:v>
                </c:pt>
                <c:pt idx="528">
                  <c:v>0.54141164214090343</c:v>
                </c:pt>
                <c:pt idx="529">
                  <c:v>0.54141164214090343</c:v>
                </c:pt>
                <c:pt idx="530">
                  <c:v>0.51765594478447685</c:v>
                </c:pt>
                <c:pt idx="531">
                  <c:v>0.52004688110431019</c:v>
                </c:pt>
                <c:pt idx="532">
                  <c:v>0.52178929548118202</c:v>
                </c:pt>
                <c:pt idx="533">
                  <c:v>0.5496575074879535</c:v>
                </c:pt>
                <c:pt idx="534">
                  <c:v>0.5463836437036067</c:v>
                </c:pt>
                <c:pt idx="535">
                  <c:v>0.5618335720796972</c:v>
                </c:pt>
                <c:pt idx="536">
                  <c:v>0.5618335720796972</c:v>
                </c:pt>
                <c:pt idx="537">
                  <c:v>0.5755280635499409</c:v>
                </c:pt>
                <c:pt idx="538">
                  <c:v>0.58519859356687021</c:v>
                </c:pt>
                <c:pt idx="539">
                  <c:v>0.59362156530798238</c:v>
                </c:pt>
                <c:pt idx="540">
                  <c:v>0.58907149368407308</c:v>
                </c:pt>
                <c:pt idx="541">
                  <c:v>0.56590181013152718</c:v>
                </c:pt>
                <c:pt idx="542">
                  <c:v>0.58033598124755792</c:v>
                </c:pt>
                <c:pt idx="543">
                  <c:v>0.57294178929548112</c:v>
                </c:pt>
                <c:pt idx="544">
                  <c:v>0.58123974475843188</c:v>
                </c:pt>
                <c:pt idx="545">
                  <c:v>0.57325953900247395</c:v>
                </c:pt>
                <c:pt idx="546">
                  <c:v>0.56128923036853728</c:v>
                </c:pt>
                <c:pt idx="547">
                  <c:v>0.57256934496679235</c:v>
                </c:pt>
                <c:pt idx="548">
                  <c:v>0.57871597864305224</c:v>
                </c:pt>
                <c:pt idx="549">
                  <c:v>0.58446933194426332</c:v>
                </c:pt>
                <c:pt idx="550">
                  <c:v>0.56947258757650721</c:v>
                </c:pt>
                <c:pt idx="551">
                  <c:v>0.58000781351738473</c:v>
                </c:pt>
                <c:pt idx="552">
                  <c:v>0.58054434171115998</c:v>
                </c:pt>
                <c:pt idx="553">
                  <c:v>0.576239093631983</c:v>
                </c:pt>
                <c:pt idx="554">
                  <c:v>0.59267352519859329</c:v>
                </c:pt>
                <c:pt idx="555">
                  <c:v>0.59255892694361223</c:v>
                </c:pt>
                <c:pt idx="556">
                  <c:v>0.59255892694361223</c:v>
                </c:pt>
                <c:pt idx="557">
                  <c:v>0.59645266310717537</c:v>
                </c:pt>
                <c:pt idx="558">
                  <c:v>0.60024742805052722</c:v>
                </c:pt>
                <c:pt idx="559">
                  <c:v>0.59331162911837465</c:v>
                </c:pt>
                <c:pt idx="560">
                  <c:v>0.56612319312410442</c:v>
                </c:pt>
                <c:pt idx="561">
                  <c:v>0.55834092980856842</c:v>
                </c:pt>
                <c:pt idx="562">
                  <c:v>0.55104831358249728</c:v>
                </c:pt>
                <c:pt idx="563">
                  <c:v>0.55125927855189438</c:v>
                </c:pt>
                <c:pt idx="564">
                  <c:v>0.52664930329469928</c:v>
                </c:pt>
                <c:pt idx="565">
                  <c:v>0.55085297564787039</c:v>
                </c:pt>
                <c:pt idx="566">
                  <c:v>0.52356296392759427</c:v>
                </c:pt>
                <c:pt idx="567">
                  <c:v>0.50492251595259741</c:v>
                </c:pt>
                <c:pt idx="568">
                  <c:v>0.52171636931892107</c:v>
                </c:pt>
                <c:pt idx="569">
                  <c:v>0.49460085948691179</c:v>
                </c:pt>
                <c:pt idx="570">
                  <c:v>0.50285193384555193</c:v>
                </c:pt>
                <c:pt idx="571">
                  <c:v>0.46231540565177687</c:v>
                </c:pt>
                <c:pt idx="572">
                  <c:v>0.45124886052871371</c:v>
                </c:pt>
                <c:pt idx="573">
                  <c:v>0.45834092980856811</c:v>
                </c:pt>
                <c:pt idx="574">
                  <c:v>0.4380830837348606</c:v>
                </c:pt>
                <c:pt idx="575">
                  <c:v>0.46866519078004831</c:v>
                </c:pt>
                <c:pt idx="576">
                  <c:v>0.47808829274645026</c:v>
                </c:pt>
                <c:pt idx="577">
                  <c:v>0.46234145070972676</c:v>
                </c:pt>
                <c:pt idx="578">
                  <c:v>0.47813256934496584</c:v>
                </c:pt>
                <c:pt idx="579">
                  <c:v>0.4749029821591344</c:v>
                </c:pt>
                <c:pt idx="580">
                  <c:v>0.47611928636541112</c:v>
                </c:pt>
                <c:pt idx="581">
                  <c:v>0.50216694882145996</c:v>
                </c:pt>
                <c:pt idx="582">
                  <c:v>0.50453184008334295</c:v>
                </c:pt>
                <c:pt idx="583">
                  <c:v>0.48774580023440439</c:v>
                </c:pt>
                <c:pt idx="584">
                  <c:v>0.48282588878760158</c:v>
                </c:pt>
                <c:pt idx="585">
                  <c:v>0.45355905716890099</c:v>
                </c:pt>
                <c:pt idx="586">
                  <c:v>0.46160958458132462</c:v>
                </c:pt>
                <c:pt idx="587">
                  <c:v>0.46713634587836816</c:v>
                </c:pt>
                <c:pt idx="588">
                  <c:v>0.47700742284151443</c:v>
                </c:pt>
                <c:pt idx="589">
                  <c:v>0.40552676129704279</c:v>
                </c:pt>
                <c:pt idx="590">
                  <c:v>0.3215470764422439</c:v>
                </c:pt>
                <c:pt idx="591">
                  <c:v>0.31846594608672896</c:v>
                </c:pt>
                <c:pt idx="592">
                  <c:v>0.2977653340278672</c:v>
                </c:pt>
                <c:pt idx="593">
                  <c:v>0.42125276728740602</c:v>
                </c:pt>
                <c:pt idx="594">
                  <c:v>0.37206667534835169</c:v>
                </c:pt>
                <c:pt idx="595">
                  <c:v>0.39689022008073849</c:v>
                </c:pt>
                <c:pt idx="596">
                  <c:v>0.40798801927334183</c:v>
                </c:pt>
                <c:pt idx="597">
                  <c:v>0.40555541086078817</c:v>
                </c:pt>
                <c:pt idx="598">
                  <c:v>0.37405912228154614</c:v>
                </c:pt>
                <c:pt idx="599">
                  <c:v>0.37588227633806381</c:v>
                </c:pt>
                <c:pt idx="600">
                  <c:v>0.37588227633806381</c:v>
                </c:pt>
                <c:pt idx="601">
                  <c:v>0.34345617918999771</c:v>
                </c:pt>
                <c:pt idx="602">
                  <c:v>0.37720015627034686</c:v>
                </c:pt>
                <c:pt idx="603">
                  <c:v>0.40014585232452049</c:v>
                </c:pt>
                <c:pt idx="604">
                  <c:v>0.42851152493814237</c:v>
                </c:pt>
                <c:pt idx="605">
                  <c:v>0.43904414637322486</c:v>
                </c:pt>
                <c:pt idx="606">
                  <c:v>0.43996614142466384</c:v>
                </c:pt>
                <c:pt idx="607">
                  <c:v>0.44832139601510512</c:v>
                </c:pt>
                <c:pt idx="608">
                  <c:v>0.45046490428441111</c:v>
                </c:pt>
                <c:pt idx="609">
                  <c:v>0.45960151061336019</c:v>
                </c:pt>
                <c:pt idx="610">
                  <c:v>0.48109649693970447</c:v>
                </c:pt>
                <c:pt idx="611">
                  <c:v>0.47164474540955736</c:v>
                </c:pt>
                <c:pt idx="612">
                  <c:v>0.46032295871858198</c:v>
                </c:pt>
                <c:pt idx="613">
                  <c:v>0.46667013934105861</c:v>
                </c:pt>
                <c:pt idx="614">
                  <c:v>0.47517645526761143</c:v>
                </c:pt>
                <c:pt idx="615">
                  <c:v>0.47412683943221623</c:v>
                </c:pt>
                <c:pt idx="616">
                  <c:v>0.52212267222294395</c:v>
                </c:pt>
                <c:pt idx="617">
                  <c:v>0.53315535877067144</c:v>
                </c:pt>
                <c:pt idx="618">
                  <c:v>0.53472587576507169</c:v>
                </c:pt>
                <c:pt idx="619">
                  <c:v>0.5410678473759587</c:v>
                </c:pt>
                <c:pt idx="620">
                  <c:v>0.55186352389633897</c:v>
                </c:pt>
                <c:pt idx="621">
                  <c:v>0.55322307592134257</c:v>
                </c:pt>
                <c:pt idx="622">
                  <c:v>0.5471962495116538</c:v>
                </c:pt>
                <c:pt idx="623">
                  <c:v>0.52223206146633516</c:v>
                </c:pt>
                <c:pt idx="624">
                  <c:v>0.52155488995962873</c:v>
                </c:pt>
                <c:pt idx="625">
                  <c:v>0.51134783174892418</c:v>
                </c:pt>
                <c:pt idx="626">
                  <c:v>0.51134783174892418</c:v>
                </c:pt>
                <c:pt idx="627">
                  <c:v>0.54226852454746566</c:v>
                </c:pt>
                <c:pt idx="628">
                  <c:v>0.53367625992967693</c:v>
                </c:pt>
                <c:pt idx="629">
                  <c:v>0.53982810261752712</c:v>
                </c:pt>
                <c:pt idx="630">
                  <c:v>0.53970308633936592</c:v>
                </c:pt>
                <c:pt idx="631">
                  <c:v>0.54601901289230237</c:v>
                </c:pt>
                <c:pt idx="632">
                  <c:v>0.55498632634457468</c:v>
                </c:pt>
                <c:pt idx="633">
                  <c:v>0.55510092459955573</c:v>
                </c:pt>
                <c:pt idx="634">
                  <c:v>0.54689412683943073</c:v>
                </c:pt>
                <c:pt idx="635">
                  <c:v>0.56279723922385561</c:v>
                </c:pt>
                <c:pt idx="636">
                  <c:v>0.56423492642270978</c:v>
                </c:pt>
                <c:pt idx="637">
                  <c:v>0.5728115640057283</c:v>
                </c:pt>
                <c:pt idx="638">
                  <c:v>0.56849589790337096</c:v>
                </c:pt>
                <c:pt idx="639">
                  <c:v>0.57449147024351954</c:v>
                </c:pt>
                <c:pt idx="640">
                  <c:v>0.55670530016929098</c:v>
                </c:pt>
                <c:pt idx="641">
                  <c:v>0.57132699570256329</c:v>
                </c:pt>
                <c:pt idx="642">
                  <c:v>0.5582028910014305</c:v>
                </c:pt>
                <c:pt idx="643">
                  <c:v>0.55772105742935074</c:v>
                </c:pt>
                <c:pt idx="644">
                  <c:v>0.55772105742935074</c:v>
                </c:pt>
                <c:pt idx="645">
                  <c:v>0.55432738637843282</c:v>
                </c:pt>
                <c:pt idx="646">
                  <c:v>0.56925901810131352</c:v>
                </c:pt>
                <c:pt idx="647">
                  <c:v>0.58671181143377882</c:v>
                </c:pt>
                <c:pt idx="648">
                  <c:v>0.58670660242218875</c:v>
                </c:pt>
                <c:pt idx="649">
                  <c:v>0.59943221773668287</c:v>
                </c:pt>
                <c:pt idx="650">
                  <c:v>0.60777965880973928</c:v>
                </c:pt>
                <c:pt idx="651">
                  <c:v>0.6160828232842801</c:v>
                </c:pt>
                <c:pt idx="652">
                  <c:v>0.61427529626253241</c:v>
                </c:pt>
                <c:pt idx="653">
                  <c:v>0.62193514780570203</c:v>
                </c:pt>
                <c:pt idx="654">
                  <c:v>0.63546034639926874</c:v>
                </c:pt>
                <c:pt idx="655">
                  <c:v>0.63546034639926874</c:v>
                </c:pt>
                <c:pt idx="656">
                  <c:v>0.62260190128922832</c:v>
                </c:pt>
                <c:pt idx="657">
                  <c:v>0.62144029170464732</c:v>
                </c:pt>
                <c:pt idx="658">
                  <c:v>0.63126969657507304</c:v>
                </c:pt>
                <c:pt idx="659">
                  <c:v>0.63574944654251664</c:v>
                </c:pt>
                <c:pt idx="660">
                  <c:v>0.63035551504101917</c:v>
                </c:pt>
                <c:pt idx="661">
                  <c:v>0.63265008464643668</c:v>
                </c:pt>
                <c:pt idx="662">
                  <c:v>0.62619091027477358</c:v>
                </c:pt>
                <c:pt idx="663">
                  <c:v>0.63138429483005409</c:v>
                </c:pt>
                <c:pt idx="664">
                  <c:v>0.64015106133610966</c:v>
                </c:pt>
                <c:pt idx="665">
                  <c:v>0.64000260450579338</c:v>
                </c:pt>
                <c:pt idx="666">
                  <c:v>0.64229717411121068</c:v>
                </c:pt>
                <c:pt idx="667">
                  <c:v>0.64334418544081085</c:v>
                </c:pt>
                <c:pt idx="668">
                  <c:v>0.65618179450449099</c:v>
                </c:pt>
                <c:pt idx="669">
                  <c:v>0.65733819507748237</c:v>
                </c:pt>
                <c:pt idx="670">
                  <c:v>0.6639249902331017</c:v>
                </c:pt>
                <c:pt idx="671">
                  <c:v>0.66421929938793944</c:v>
                </c:pt>
                <c:pt idx="672">
                  <c:v>0.65929417892954634</c:v>
                </c:pt>
                <c:pt idx="673">
                  <c:v>0.65722099231670605</c:v>
                </c:pt>
                <c:pt idx="674">
                  <c:v>0.65109779919260169</c:v>
                </c:pt>
                <c:pt idx="675">
                  <c:v>0.62469331944263407</c:v>
                </c:pt>
                <c:pt idx="676">
                  <c:v>0.64863654121630243</c:v>
                </c:pt>
                <c:pt idx="677">
                  <c:v>0.64062768589659935</c:v>
                </c:pt>
                <c:pt idx="678">
                  <c:v>0.65257455397838093</c:v>
                </c:pt>
                <c:pt idx="679">
                  <c:v>0.65125667404609788</c:v>
                </c:pt>
                <c:pt idx="680">
                  <c:v>0.66413595520249835</c:v>
                </c:pt>
                <c:pt idx="681">
                  <c:v>0.65996874593045773</c:v>
                </c:pt>
                <c:pt idx="682">
                  <c:v>0.67880192733428646</c:v>
                </c:pt>
                <c:pt idx="683">
                  <c:v>0.68422450839952931</c:v>
                </c:pt>
                <c:pt idx="684">
                  <c:v>0.68473499153535444</c:v>
                </c:pt>
                <c:pt idx="685">
                  <c:v>0.67985414767547692</c:v>
                </c:pt>
                <c:pt idx="686">
                  <c:v>0.67968485479880014</c:v>
                </c:pt>
                <c:pt idx="687">
                  <c:v>0.66984503190519429</c:v>
                </c:pt>
                <c:pt idx="688">
                  <c:v>0.66578460737074963</c:v>
                </c:pt>
                <c:pt idx="689">
                  <c:v>0.65911446802968965</c:v>
                </c:pt>
                <c:pt idx="690">
                  <c:v>0.68431045709076521</c:v>
                </c:pt>
                <c:pt idx="691">
                  <c:v>0.67712462560229025</c:v>
                </c:pt>
                <c:pt idx="692">
                  <c:v>0.68405782002864779</c:v>
                </c:pt>
                <c:pt idx="693">
                  <c:v>0.68808438598775679</c:v>
                </c:pt>
                <c:pt idx="694">
                  <c:v>0.69341320484437885</c:v>
                </c:pt>
                <c:pt idx="695">
                  <c:v>0.68257846073707329</c:v>
                </c:pt>
                <c:pt idx="696">
                  <c:v>0.68257846073707329</c:v>
                </c:pt>
                <c:pt idx="697">
                  <c:v>0.67093111082171952</c:v>
                </c:pt>
                <c:pt idx="698">
                  <c:v>0.67945305378304277</c:v>
                </c:pt>
                <c:pt idx="699">
                  <c:v>0.69347050397186916</c:v>
                </c:pt>
                <c:pt idx="700">
                  <c:v>0.68811043104570691</c:v>
                </c:pt>
                <c:pt idx="701">
                  <c:v>0.6916655814559165</c:v>
                </c:pt>
                <c:pt idx="702">
                  <c:v>0.69621304857403077</c:v>
                </c:pt>
                <c:pt idx="703">
                  <c:v>0.70127360333376521</c:v>
                </c:pt>
                <c:pt idx="704">
                  <c:v>0.71571037895559098</c:v>
                </c:pt>
                <c:pt idx="705">
                  <c:v>0.71488214611277279</c:v>
                </c:pt>
                <c:pt idx="706">
                  <c:v>0.72295350957155624</c:v>
                </c:pt>
                <c:pt idx="707">
                  <c:v>0.72073447063419471</c:v>
                </c:pt>
                <c:pt idx="708">
                  <c:v>0.71906498241958339</c:v>
                </c:pt>
                <c:pt idx="709">
                  <c:v>0.72729782523765873</c:v>
                </c:pt>
                <c:pt idx="710">
                  <c:v>0.73573642401354067</c:v>
                </c:pt>
                <c:pt idx="711">
                  <c:v>0.74339106654512044</c:v>
                </c:pt>
                <c:pt idx="712">
                  <c:v>0.73379867170204194</c:v>
                </c:pt>
                <c:pt idx="713">
                  <c:v>0.72886313322046892</c:v>
                </c:pt>
                <c:pt idx="714">
                  <c:v>0.72020315145200953</c:v>
                </c:pt>
                <c:pt idx="715">
                  <c:v>0.73035551504101814</c:v>
                </c:pt>
                <c:pt idx="716">
                  <c:v>0.73491600468810758</c:v>
                </c:pt>
                <c:pt idx="717">
                  <c:v>0.74201328297955182</c:v>
                </c:pt>
                <c:pt idx="718">
                  <c:v>0.74793592915743967</c:v>
                </c:pt>
                <c:pt idx="719">
                  <c:v>0.7490167990623755</c:v>
                </c:pt>
                <c:pt idx="720">
                  <c:v>0.74913139731735656</c:v>
                </c:pt>
                <c:pt idx="721">
                  <c:v>0.75550983200937361</c:v>
                </c:pt>
                <c:pt idx="722">
                  <c:v>0.74881885662195358</c:v>
                </c:pt>
                <c:pt idx="723">
                  <c:v>0.75901028779788793</c:v>
                </c:pt>
                <c:pt idx="724">
                  <c:v>0.75416330251334562</c:v>
                </c:pt>
                <c:pt idx="725">
                  <c:v>0.70660502669618208</c:v>
                </c:pt>
                <c:pt idx="726">
                  <c:v>0.73322568042713665</c:v>
                </c:pt>
                <c:pt idx="727">
                  <c:v>0.73051438989451523</c:v>
                </c:pt>
                <c:pt idx="728">
                  <c:v>0.73748144289620821</c:v>
                </c:pt>
                <c:pt idx="729">
                  <c:v>0.72654512306289654</c:v>
                </c:pt>
                <c:pt idx="730">
                  <c:v>0.73564526631071536</c:v>
                </c:pt>
                <c:pt idx="731">
                  <c:v>0.75416851152493614</c:v>
                </c:pt>
                <c:pt idx="732">
                  <c:v>0.75422581065242666</c:v>
                </c:pt>
                <c:pt idx="733">
                  <c:v>0.74486261231931028</c:v>
                </c:pt>
                <c:pt idx="734">
                  <c:v>0.75503060294308932</c:v>
                </c:pt>
                <c:pt idx="735">
                  <c:v>0.76889959630159965</c:v>
                </c:pt>
                <c:pt idx="736">
                  <c:v>0.7906394061726767</c:v>
                </c:pt>
                <c:pt idx="737">
                  <c:v>0.79473629378825184</c:v>
                </c:pt>
                <c:pt idx="738">
                  <c:v>0.79465815861440103</c:v>
                </c:pt>
                <c:pt idx="739">
                  <c:v>0.77688240656335261</c:v>
                </c:pt>
                <c:pt idx="740">
                  <c:v>0.78153405391326758</c:v>
                </c:pt>
                <c:pt idx="741">
                  <c:v>0.78459955723401253</c:v>
                </c:pt>
                <c:pt idx="742">
                  <c:v>0.76365412163041846</c:v>
                </c:pt>
                <c:pt idx="743">
                  <c:v>0.77009766896731136</c:v>
                </c:pt>
                <c:pt idx="744">
                  <c:v>0.75031123844250347</c:v>
                </c:pt>
                <c:pt idx="745">
                  <c:v>0.75251985935668531</c:v>
                </c:pt>
                <c:pt idx="746">
                  <c:v>0.77951035291053339</c:v>
                </c:pt>
                <c:pt idx="747">
                  <c:v>0.78320354212787913</c:v>
                </c:pt>
                <c:pt idx="748">
                  <c:v>0.78432608412553506</c:v>
                </c:pt>
                <c:pt idx="749">
                  <c:v>0.75478317489256197</c:v>
                </c:pt>
                <c:pt idx="750">
                  <c:v>0.75390285193384332</c:v>
                </c:pt>
                <c:pt idx="751">
                  <c:v>0.7378330511785367</c:v>
                </c:pt>
                <c:pt idx="752">
                  <c:v>0.72348482875374187</c:v>
                </c:pt>
                <c:pt idx="753">
                  <c:v>0.72995442114858489</c:v>
                </c:pt>
                <c:pt idx="754">
                  <c:v>0.70302383122802259</c:v>
                </c:pt>
                <c:pt idx="755">
                  <c:v>0.71975257194947062</c:v>
                </c:pt>
                <c:pt idx="756">
                  <c:v>0.74635238963406492</c:v>
                </c:pt>
                <c:pt idx="757">
                  <c:v>0.76217736684463921</c:v>
                </c:pt>
                <c:pt idx="758">
                  <c:v>0.77434822242479262</c:v>
                </c:pt>
                <c:pt idx="759">
                  <c:v>0.77434822242479262</c:v>
                </c:pt>
                <c:pt idx="760">
                  <c:v>0.78384945956504537</c:v>
                </c:pt>
                <c:pt idx="761">
                  <c:v>0.77435343143638269</c:v>
                </c:pt>
                <c:pt idx="762">
                  <c:v>0.77871337413725517</c:v>
                </c:pt>
                <c:pt idx="763">
                  <c:v>0.78401354343013185</c:v>
                </c:pt>
                <c:pt idx="764">
                  <c:v>0.78594087771845045</c:v>
                </c:pt>
                <c:pt idx="765">
                  <c:v>0.789399661414244</c:v>
                </c:pt>
                <c:pt idx="766">
                  <c:v>0.78317749706992834</c:v>
                </c:pt>
                <c:pt idx="767">
                  <c:v>0.78161479359291297</c:v>
                </c:pt>
                <c:pt idx="768">
                  <c:v>0.79363979684854513</c:v>
                </c:pt>
                <c:pt idx="769">
                  <c:v>0.79736944914702135</c:v>
                </c:pt>
                <c:pt idx="770">
                  <c:v>0.77820289100142959</c:v>
                </c:pt>
                <c:pt idx="771">
                  <c:v>0.77536397968485193</c:v>
                </c:pt>
                <c:pt idx="772">
                  <c:v>0.77113165776793569</c:v>
                </c:pt>
                <c:pt idx="773">
                  <c:v>0.75060033858575048</c:v>
                </c:pt>
                <c:pt idx="774">
                  <c:v>0.76449016799062064</c:v>
                </c:pt>
                <c:pt idx="775">
                  <c:v>0.78004948561010234</c:v>
                </c:pt>
                <c:pt idx="776">
                  <c:v>0.79150670660241906</c:v>
                </c:pt>
                <c:pt idx="777">
                  <c:v>0.79965880974084858</c:v>
                </c:pt>
                <c:pt idx="778">
                  <c:v>0.80545643964057501</c:v>
                </c:pt>
                <c:pt idx="779">
                  <c:v>0.80545643964057501</c:v>
                </c:pt>
                <c:pt idx="780">
                  <c:v>0.80490688891782458</c:v>
                </c:pt>
                <c:pt idx="781">
                  <c:v>0.79860398489386331</c:v>
                </c:pt>
                <c:pt idx="782">
                  <c:v>0.79612970438858932</c:v>
                </c:pt>
                <c:pt idx="783">
                  <c:v>0.78291444198463056</c:v>
                </c:pt>
                <c:pt idx="784">
                  <c:v>0.78291444198463056</c:v>
                </c:pt>
                <c:pt idx="785">
                  <c:v>0.7862924860007785</c:v>
                </c:pt>
                <c:pt idx="786">
                  <c:v>0.79764292225549904</c:v>
                </c:pt>
                <c:pt idx="787">
                  <c:v>0.80878239354082249</c:v>
                </c:pt>
                <c:pt idx="788">
                  <c:v>0.80256022919650682</c:v>
                </c:pt>
                <c:pt idx="789">
                  <c:v>0.80269826800364341</c:v>
                </c:pt>
                <c:pt idx="790">
                  <c:v>0.8143716629769473</c:v>
                </c:pt>
                <c:pt idx="791">
                  <c:v>0.81723401484568026</c:v>
                </c:pt>
                <c:pt idx="792">
                  <c:v>0.81371011850501085</c:v>
                </c:pt>
                <c:pt idx="793">
                  <c:v>0.80403698398228673</c:v>
                </c:pt>
                <c:pt idx="794">
                  <c:v>0.80869123583799696</c:v>
                </c:pt>
                <c:pt idx="795">
                  <c:v>0.80752962625341573</c:v>
                </c:pt>
                <c:pt idx="796">
                  <c:v>0.80752962625341573</c:v>
                </c:pt>
                <c:pt idx="797">
                  <c:v>0.77024612579762697</c:v>
                </c:pt>
                <c:pt idx="798">
                  <c:v>0.79075921343924716</c:v>
                </c:pt>
                <c:pt idx="799">
                  <c:v>0.80058601380387806</c:v>
                </c:pt>
                <c:pt idx="800">
                  <c:v>0.80117463211355333</c:v>
                </c:pt>
                <c:pt idx="801">
                  <c:v>0.81019143117593129</c:v>
                </c:pt>
                <c:pt idx="802">
                  <c:v>0.81758041411641846</c:v>
                </c:pt>
                <c:pt idx="803">
                  <c:v>0.81743195728610196</c:v>
                </c:pt>
                <c:pt idx="804">
                  <c:v>0.81508269305898917</c:v>
                </c:pt>
                <c:pt idx="805">
                  <c:v>0.80727438468550305</c:v>
                </c:pt>
                <c:pt idx="806">
                  <c:v>0.81701784086469309</c:v>
                </c:pt>
                <c:pt idx="807">
                  <c:v>0.80174762338845951</c:v>
                </c:pt>
                <c:pt idx="808">
                  <c:v>0.79260841255371539</c:v>
                </c:pt>
                <c:pt idx="809">
                  <c:v>0.77064721969006111</c:v>
                </c:pt>
                <c:pt idx="810">
                  <c:v>0.80552155228545108</c:v>
                </c:pt>
                <c:pt idx="811">
                  <c:v>0.81399140513087365</c:v>
                </c:pt>
                <c:pt idx="812">
                  <c:v>0.80799843729652054</c:v>
                </c:pt>
                <c:pt idx="813">
                  <c:v>0.80790988409948961</c:v>
                </c:pt>
                <c:pt idx="814">
                  <c:v>0.77959630160176863</c:v>
                </c:pt>
                <c:pt idx="815">
                  <c:v>0.78048443807787216</c:v>
                </c:pt>
                <c:pt idx="816">
                  <c:v>0.78048443807787216</c:v>
                </c:pt>
                <c:pt idx="817">
                  <c:v>0.782320614663365</c:v>
                </c:pt>
                <c:pt idx="818">
                  <c:v>0.79224117723661691</c:v>
                </c:pt>
                <c:pt idx="819">
                  <c:v>0.78718322698267751</c:v>
                </c:pt>
                <c:pt idx="820">
                  <c:v>0.79958588357858851</c:v>
                </c:pt>
                <c:pt idx="821">
                  <c:v>0.78089594999348622</c:v>
                </c:pt>
                <c:pt idx="822">
                  <c:v>0.79452272431305904</c:v>
                </c:pt>
                <c:pt idx="823">
                  <c:v>0.80912358379997151</c:v>
                </c:pt>
                <c:pt idx="824">
                  <c:v>0.79941659070191173</c:v>
                </c:pt>
                <c:pt idx="825">
                  <c:v>0.79160828232842562</c:v>
                </c:pt>
                <c:pt idx="826">
                  <c:v>0.79232191691626275</c:v>
                </c:pt>
                <c:pt idx="827">
                  <c:v>0.77539523375439279</c:v>
                </c:pt>
                <c:pt idx="828">
                  <c:v>0.78916525589269182</c:v>
                </c:pt>
                <c:pt idx="829">
                  <c:v>0.77906237791378841</c:v>
                </c:pt>
                <c:pt idx="830">
                  <c:v>0.75544211485870316</c:v>
                </c:pt>
                <c:pt idx="831">
                  <c:v>0.77001953379346011</c:v>
                </c:pt>
                <c:pt idx="832">
                  <c:v>0.76624039588487824</c:v>
                </c:pt>
                <c:pt idx="833">
                  <c:v>0.76476103659330397</c:v>
                </c:pt>
                <c:pt idx="834">
                  <c:v>0.73788774580023198</c:v>
                </c:pt>
                <c:pt idx="835">
                  <c:v>0.7273577288709443</c:v>
                </c:pt>
                <c:pt idx="836">
                  <c:v>0.74485740330771977</c:v>
                </c:pt>
                <c:pt idx="837">
                  <c:v>0.74920953249120714</c:v>
                </c:pt>
                <c:pt idx="838">
                  <c:v>0.72540695403046995</c:v>
                </c:pt>
                <c:pt idx="839">
                  <c:v>0.72066414897772879</c:v>
                </c:pt>
                <c:pt idx="840">
                  <c:v>0.69461648652167973</c:v>
                </c:pt>
                <c:pt idx="841">
                  <c:v>0.714025263706209</c:v>
                </c:pt>
                <c:pt idx="842">
                  <c:v>0.70761036593306148</c:v>
                </c:pt>
                <c:pt idx="843">
                  <c:v>0.71686417502278643</c:v>
                </c:pt>
                <c:pt idx="844">
                  <c:v>0.6869800755306652</c:v>
                </c:pt>
                <c:pt idx="845">
                  <c:v>0.65877067326474537</c:v>
                </c:pt>
                <c:pt idx="846">
                  <c:v>0.65222555020184658</c:v>
                </c:pt>
                <c:pt idx="847">
                  <c:v>0.70035681729391586</c:v>
                </c:pt>
                <c:pt idx="848">
                  <c:v>0.71254590441463428</c:v>
                </c:pt>
                <c:pt idx="849">
                  <c:v>0.71446542518556777</c:v>
                </c:pt>
                <c:pt idx="850">
                  <c:v>0.71446542518556777</c:v>
                </c:pt>
                <c:pt idx="851">
                  <c:v>0.72205495507227191</c:v>
                </c:pt>
                <c:pt idx="852">
                  <c:v>0.7233624169813746</c:v>
                </c:pt>
                <c:pt idx="853">
                  <c:v>0.76658679515561601</c:v>
                </c:pt>
                <c:pt idx="854">
                  <c:v>0.77748665190779698</c:v>
                </c:pt>
                <c:pt idx="855">
                  <c:v>0.77546295090506234</c:v>
                </c:pt>
                <c:pt idx="856">
                  <c:v>0.79352519859356319</c:v>
                </c:pt>
                <c:pt idx="857">
                  <c:v>0.81465815861439905</c:v>
                </c:pt>
                <c:pt idx="858">
                  <c:v>0.82913139731735486</c:v>
                </c:pt>
                <c:pt idx="859">
                  <c:v>0.83390545643963621</c:v>
                </c:pt>
                <c:pt idx="860">
                  <c:v>0.85598645656986161</c:v>
                </c:pt>
                <c:pt idx="861">
                  <c:v>0.85157963276467852</c:v>
                </c:pt>
                <c:pt idx="862">
                  <c:v>0.8398254981117288</c:v>
                </c:pt>
                <c:pt idx="863">
                  <c:v>0.85907019143117114</c:v>
                </c:pt>
                <c:pt idx="864">
                  <c:v>0.85138689933584621</c:v>
                </c:pt>
                <c:pt idx="865">
                  <c:v>0.86614923818205014</c:v>
                </c:pt>
                <c:pt idx="866">
                  <c:v>0.8684490167990575</c:v>
                </c:pt>
                <c:pt idx="867">
                  <c:v>0.85930459695272354</c:v>
                </c:pt>
                <c:pt idx="868">
                  <c:v>0.85856231280114126</c:v>
                </c:pt>
                <c:pt idx="869">
                  <c:v>0.87759083213959665</c:v>
                </c:pt>
                <c:pt idx="870">
                  <c:v>0.88308894387289527</c:v>
                </c:pt>
                <c:pt idx="871">
                  <c:v>0.87543951035290557</c:v>
                </c:pt>
                <c:pt idx="872">
                  <c:v>0.89066805573641927</c:v>
                </c:pt>
                <c:pt idx="873">
                  <c:v>0.9182497721057381</c:v>
                </c:pt>
                <c:pt idx="874">
                  <c:v>0.91095455137387193</c:v>
                </c:pt>
                <c:pt idx="875">
                  <c:v>0.92705560619871896</c:v>
                </c:pt>
                <c:pt idx="876">
                  <c:v>0.93067847375959922</c:v>
                </c:pt>
                <c:pt idx="877">
                  <c:v>0.92758432087510911</c:v>
                </c:pt>
                <c:pt idx="878">
                  <c:v>0.93885922646177389</c:v>
                </c:pt>
                <c:pt idx="879">
                  <c:v>0.95370230498762343</c:v>
                </c:pt>
                <c:pt idx="880">
                  <c:v>0.92954811824455819</c:v>
                </c:pt>
                <c:pt idx="881">
                  <c:v>0.92812866258626947</c:v>
                </c:pt>
                <c:pt idx="882">
                  <c:v>0.91525198593566381</c:v>
                </c:pt>
                <c:pt idx="883">
                  <c:v>0.9359213439249856</c:v>
                </c:pt>
                <c:pt idx="884">
                  <c:v>0.93924208881364302</c:v>
                </c:pt>
                <c:pt idx="885">
                  <c:v>0.9464695923948383</c:v>
                </c:pt>
                <c:pt idx="886">
                  <c:v>0.9464695923948383</c:v>
                </c:pt>
                <c:pt idx="887">
                  <c:v>0.95835916134912913</c:v>
                </c:pt>
                <c:pt idx="888">
                  <c:v>0.95868212006771225</c:v>
                </c:pt>
                <c:pt idx="889">
                  <c:v>0.9699518166427874</c:v>
                </c:pt>
                <c:pt idx="890">
                  <c:v>0.97423101966401426</c:v>
                </c:pt>
                <c:pt idx="891">
                  <c:v>0.97941398619611442</c:v>
                </c:pt>
                <c:pt idx="892">
                  <c:v>0.98197161088682927</c:v>
                </c:pt>
                <c:pt idx="893">
                  <c:v>0.96736033337673688</c:v>
                </c:pt>
                <c:pt idx="894">
                  <c:v>0.97533793462689955</c:v>
                </c:pt>
                <c:pt idx="895">
                  <c:v>0.92309936189607522</c:v>
                </c:pt>
                <c:pt idx="896">
                  <c:v>0.92882667013933595</c:v>
                </c:pt>
                <c:pt idx="897">
                  <c:v>0.92385727308242749</c:v>
                </c:pt>
                <c:pt idx="898">
                  <c:v>0.89269175673915391</c:v>
                </c:pt>
                <c:pt idx="899">
                  <c:v>0.92584972001562238</c:v>
                </c:pt>
                <c:pt idx="900">
                  <c:v>0.93552806354993678</c:v>
                </c:pt>
                <c:pt idx="901">
                  <c:v>0.96751920823023374</c:v>
                </c:pt>
                <c:pt idx="902">
                  <c:v>0.95633546034639472</c:v>
                </c:pt>
                <c:pt idx="903">
                  <c:v>0.93256934496678823</c:v>
                </c:pt>
                <c:pt idx="904">
                  <c:v>0.95353040760515229</c:v>
                </c:pt>
                <c:pt idx="905">
                  <c:v>0.95353040760515229</c:v>
                </c:pt>
                <c:pt idx="906">
                  <c:v>0.94629248600077664</c:v>
                </c:pt>
                <c:pt idx="907">
                  <c:v>0.91833832530276904</c:v>
                </c:pt>
                <c:pt idx="908">
                  <c:v>0.91645266310717077</c:v>
                </c:pt>
                <c:pt idx="909">
                  <c:v>0.91626253418413395</c:v>
                </c:pt>
                <c:pt idx="910">
                  <c:v>0.91535877067326044</c:v>
                </c:pt>
                <c:pt idx="911">
                  <c:v>0.93786430524807463</c:v>
                </c:pt>
                <c:pt idx="912">
                  <c:v>0.95321265789815901</c:v>
                </c:pt>
                <c:pt idx="913">
                  <c:v>0.94901159005078295</c:v>
                </c:pt>
                <c:pt idx="914">
                  <c:v>0.94901419455657776</c:v>
                </c:pt>
                <c:pt idx="915">
                  <c:v>0.94901419455657776</c:v>
                </c:pt>
                <c:pt idx="916">
                  <c:v>0.96312801145982041</c:v>
                </c:pt>
                <c:pt idx="917">
                  <c:v>0.95438208100012512</c:v>
                </c:pt>
                <c:pt idx="918">
                  <c:v>0.94887615574944117</c:v>
                </c:pt>
                <c:pt idx="919">
                  <c:v>0.96474540955853105</c:v>
                </c:pt>
                <c:pt idx="920">
                  <c:v>0.97301471545773688</c:v>
                </c:pt>
                <c:pt idx="921">
                  <c:v>0.95737465815860934</c:v>
                </c:pt>
                <c:pt idx="922">
                  <c:v>0.96473238702955633</c:v>
                </c:pt>
                <c:pt idx="923">
                  <c:v>0.97223596822502434</c:v>
                </c:pt>
                <c:pt idx="924">
                  <c:v>0.96217476233884147</c:v>
                </c:pt>
                <c:pt idx="925">
                  <c:v>0.94235968225028821</c:v>
                </c:pt>
                <c:pt idx="926">
                  <c:v>0.93860658939965669</c:v>
                </c:pt>
                <c:pt idx="927">
                  <c:v>0.95577549160046393</c:v>
                </c:pt>
                <c:pt idx="928">
                  <c:v>0.95310847766635809</c:v>
                </c:pt>
                <c:pt idx="929">
                  <c:v>0.92949602812865795</c:v>
                </c:pt>
                <c:pt idx="930">
                  <c:v>0.93045448626122695</c:v>
                </c:pt>
                <c:pt idx="931">
                  <c:v>0.93076702695663016</c:v>
                </c:pt>
                <c:pt idx="932">
                  <c:v>0.93483005599686964</c:v>
                </c:pt>
                <c:pt idx="933">
                  <c:v>0.90549550722749883</c:v>
                </c:pt>
                <c:pt idx="934">
                  <c:v>0.93713504362546729</c:v>
                </c:pt>
                <c:pt idx="935">
                  <c:v>0.95070191431175455</c:v>
                </c:pt>
                <c:pt idx="936">
                  <c:v>0.97955462950904582</c:v>
                </c:pt>
                <c:pt idx="937">
                  <c:v>1.0149811173329812</c:v>
                </c:pt>
                <c:pt idx="938">
                  <c:v>1.0116030733168331</c:v>
                </c:pt>
                <c:pt idx="939">
                  <c:v>1.0080635499413937</c:v>
                </c:pt>
                <c:pt idx="940">
                  <c:v>1.0204818335720747</c:v>
                </c:pt>
                <c:pt idx="941">
                  <c:v>1.0193019924469278</c:v>
                </c:pt>
                <c:pt idx="942">
                  <c:v>1.0128141685115195</c:v>
                </c:pt>
                <c:pt idx="943">
                  <c:v>1.018101315275421</c:v>
                </c:pt>
                <c:pt idx="944">
                  <c:v>1.0312514650345044</c:v>
                </c:pt>
                <c:pt idx="945">
                  <c:v>1.0278057038676858</c:v>
                </c:pt>
                <c:pt idx="946">
                  <c:v>1.0172053652819324</c:v>
                </c:pt>
                <c:pt idx="947">
                  <c:v>1.0033233493944471</c:v>
                </c:pt>
                <c:pt idx="948">
                  <c:v>1.0075478577939783</c:v>
                </c:pt>
                <c:pt idx="949">
                  <c:v>0.99014455007161861</c:v>
                </c:pt>
                <c:pt idx="950">
                  <c:v>0.99879411381689764</c:v>
                </c:pt>
                <c:pt idx="951">
                  <c:v>0.99319182185179788</c:v>
                </c:pt>
                <c:pt idx="952">
                  <c:v>0.99955202500324969</c:v>
                </c:pt>
                <c:pt idx="953">
                  <c:v>0.99914051308763585</c:v>
                </c:pt>
                <c:pt idx="954">
                  <c:v>1.0135408256283314</c:v>
                </c:pt>
                <c:pt idx="955">
                  <c:v>1.0085323609844976</c:v>
                </c:pt>
                <c:pt idx="956">
                  <c:v>1.0018596171376424</c:v>
                </c:pt>
                <c:pt idx="957">
                  <c:v>0.98762078395623853</c:v>
                </c:pt>
                <c:pt idx="958">
                  <c:v>0.99677041281416301</c:v>
                </c:pt>
                <c:pt idx="959">
                  <c:v>1.0178955593176138</c:v>
                </c:pt>
                <c:pt idx="960">
                  <c:v>1.0103138429482947</c:v>
                </c:pt>
                <c:pt idx="961">
                  <c:v>1.0103138429482947</c:v>
                </c:pt>
                <c:pt idx="962">
                  <c:v>0.99857273082432019</c:v>
                </c:pt>
                <c:pt idx="963">
                  <c:v>0.98889438729000556</c:v>
                </c:pt>
                <c:pt idx="964">
                  <c:v>0.97726266440942222</c:v>
                </c:pt>
                <c:pt idx="965">
                  <c:v>0.99426487823934795</c:v>
                </c:pt>
                <c:pt idx="966">
                  <c:v>0.98462820679775409</c:v>
                </c:pt>
                <c:pt idx="967">
                  <c:v>0.97570777444979218</c:v>
                </c:pt>
                <c:pt idx="968">
                  <c:v>0.96687329079306616</c:v>
                </c:pt>
                <c:pt idx="969">
                  <c:v>0.98925901810130923</c:v>
                </c:pt>
                <c:pt idx="970">
                  <c:v>0.99257715848417138</c:v>
                </c:pt>
                <c:pt idx="971">
                  <c:v>1.0223206146633612</c:v>
                </c:pt>
                <c:pt idx="972">
                  <c:v>1.022304987628591</c:v>
                </c:pt>
                <c:pt idx="973">
                  <c:v>1.0070399791639471</c:v>
                </c:pt>
                <c:pt idx="974">
                  <c:v>1.0065451230628923</c:v>
                </c:pt>
                <c:pt idx="975">
                  <c:v>1.0167756218257518</c:v>
                </c:pt>
                <c:pt idx="976">
                  <c:v>1.0012215132178603</c:v>
                </c:pt>
                <c:pt idx="977">
                  <c:v>0.99787472327125282</c:v>
                </c:pt>
                <c:pt idx="978">
                  <c:v>0.9928480270868536</c:v>
                </c:pt>
                <c:pt idx="979">
                  <c:v>0.99673134522723639</c:v>
                </c:pt>
                <c:pt idx="980">
                  <c:v>1.0113868993358444</c:v>
                </c:pt>
                <c:pt idx="981">
                  <c:v>1.0247297825237593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6C1-4963-A4F6-8B0CA62F7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 sz="1200"/>
                  <a:t>Date</a:t>
                </a:r>
              </a:p>
            </c:rich>
          </c:tx>
          <c:layout>
            <c:manualLayout>
              <c:xMode val="edge"/>
              <c:yMode val="edge"/>
              <c:x val="0.47140535093765296"/>
              <c:y val="0.89405590237475296"/>
            </c:manualLayout>
          </c:layout>
          <c:overlay val="1"/>
        </c:title>
        <c:numFmt formatCode="yyyy\-mm" sourceLinked="0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 sz="900"/>
                  <a:t>Cumulative return</a:t>
                </a:r>
              </a:p>
            </c:rich>
          </c:tx>
          <c:layout>
            <c:manualLayout>
              <c:xMode val="edge"/>
              <c:yMode val="edge"/>
              <c:x val="4.5554101772995438E-2"/>
              <c:y val="0.35000282335226024"/>
            </c:manualLayout>
          </c:layout>
          <c:overlay val="1"/>
        </c:title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SDC</c:v>
          </c:tx>
          <c:marker>
            <c:symbol val="none"/>
          </c:marker>
          <c:cat>
            <c:numRef>
              <c:f>'2026 Analysis Data'!$A$2:$A$177</c:f>
              <c:numCache>
                <c:formatCode>yyyy\-mm\-dd</c:formatCode>
                <c:ptCount val="176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46062</c:v>
                </c:pt>
                <c:pt idx="6">
                  <c:v>46063</c:v>
                </c:pt>
                <c:pt idx="7">
                  <c:v>46064</c:v>
                </c:pt>
                <c:pt idx="8">
                  <c:v>46065</c:v>
                </c:pt>
                <c:pt idx="9">
                  <c:v>46066</c:v>
                </c:pt>
                <c:pt idx="10">
                  <c:v>46069</c:v>
                </c:pt>
                <c:pt idx="11">
                  <c:v>46070</c:v>
                </c:pt>
                <c:pt idx="12">
                  <c:v>46071</c:v>
                </c:pt>
                <c:pt idx="13">
                  <c:v>46072</c:v>
                </c:pt>
                <c:pt idx="14">
                  <c:v>46073</c:v>
                </c:pt>
                <c:pt idx="15">
                  <c:v>46076</c:v>
                </c:pt>
                <c:pt idx="16">
                  <c:v>46077</c:v>
                </c:pt>
                <c:pt idx="17">
                  <c:v>46078</c:v>
                </c:pt>
                <c:pt idx="18">
                  <c:v>46079</c:v>
                </c:pt>
                <c:pt idx="19">
                  <c:v>46080</c:v>
                </c:pt>
                <c:pt idx="20">
                  <c:v>46083</c:v>
                </c:pt>
                <c:pt idx="21">
                  <c:v>46084</c:v>
                </c:pt>
                <c:pt idx="22">
                  <c:v>46085</c:v>
                </c:pt>
                <c:pt idx="23">
                  <c:v>46086</c:v>
                </c:pt>
                <c:pt idx="24">
                  <c:v>46087</c:v>
                </c:pt>
                <c:pt idx="25">
                  <c:v>46090</c:v>
                </c:pt>
                <c:pt idx="26">
                  <c:v>46091</c:v>
                </c:pt>
                <c:pt idx="27">
                  <c:v>46092</c:v>
                </c:pt>
                <c:pt idx="28">
                  <c:v>46093</c:v>
                </c:pt>
                <c:pt idx="29">
                  <c:v>46094</c:v>
                </c:pt>
                <c:pt idx="30">
                  <c:v>46097</c:v>
                </c:pt>
                <c:pt idx="31">
                  <c:v>46098</c:v>
                </c:pt>
                <c:pt idx="32">
                  <c:v>46099</c:v>
                </c:pt>
                <c:pt idx="33">
                  <c:v>46100</c:v>
                </c:pt>
                <c:pt idx="34">
                  <c:v>46101</c:v>
                </c:pt>
                <c:pt idx="35">
                  <c:v>46104</c:v>
                </c:pt>
                <c:pt idx="36">
                  <c:v>46105</c:v>
                </c:pt>
                <c:pt idx="37">
                  <c:v>46106</c:v>
                </c:pt>
                <c:pt idx="38">
                  <c:v>46107</c:v>
                </c:pt>
                <c:pt idx="39">
                  <c:v>46108</c:v>
                </c:pt>
                <c:pt idx="40">
                  <c:v>46111</c:v>
                </c:pt>
                <c:pt idx="41">
                  <c:v>46112</c:v>
                </c:pt>
                <c:pt idx="42">
                  <c:v>46113</c:v>
                </c:pt>
                <c:pt idx="43">
                  <c:v>46114</c:v>
                </c:pt>
                <c:pt idx="44">
                  <c:v>46115</c:v>
                </c:pt>
                <c:pt idx="45">
                  <c:v>46118</c:v>
                </c:pt>
                <c:pt idx="46">
                  <c:v>46119</c:v>
                </c:pt>
                <c:pt idx="47">
                  <c:v>46120</c:v>
                </c:pt>
                <c:pt idx="48">
                  <c:v>46121</c:v>
                </c:pt>
                <c:pt idx="49">
                  <c:v>46122</c:v>
                </c:pt>
                <c:pt idx="50">
                  <c:v>46125</c:v>
                </c:pt>
                <c:pt idx="51">
                  <c:v>46126</c:v>
                </c:pt>
                <c:pt idx="52">
                  <c:v>46127</c:v>
                </c:pt>
                <c:pt idx="53">
                  <c:v>46128</c:v>
                </c:pt>
                <c:pt idx="54">
                  <c:v>46129</c:v>
                </c:pt>
                <c:pt idx="55">
                  <c:v>46132</c:v>
                </c:pt>
                <c:pt idx="56">
                  <c:v>46133</c:v>
                </c:pt>
                <c:pt idx="57">
                  <c:v>46134</c:v>
                </c:pt>
                <c:pt idx="58">
                  <c:v>46135</c:v>
                </c:pt>
                <c:pt idx="59">
                  <c:v>46136</c:v>
                </c:pt>
                <c:pt idx="60">
                  <c:v>46139</c:v>
                </c:pt>
                <c:pt idx="61">
                  <c:v>46140</c:v>
                </c:pt>
                <c:pt idx="62">
                  <c:v>46141</c:v>
                </c:pt>
                <c:pt idx="63">
                  <c:v>46142</c:v>
                </c:pt>
                <c:pt idx="64">
                  <c:v>46143</c:v>
                </c:pt>
                <c:pt idx="65">
                  <c:v>46146</c:v>
                </c:pt>
                <c:pt idx="66">
                  <c:v>46147</c:v>
                </c:pt>
                <c:pt idx="67">
                  <c:v>46148</c:v>
                </c:pt>
                <c:pt idx="68">
                  <c:v>46149</c:v>
                </c:pt>
                <c:pt idx="69">
                  <c:v>46150</c:v>
                </c:pt>
                <c:pt idx="70">
                  <c:v>46153</c:v>
                </c:pt>
                <c:pt idx="71">
                  <c:v>46154</c:v>
                </c:pt>
                <c:pt idx="72">
                  <c:v>46155</c:v>
                </c:pt>
                <c:pt idx="73">
                  <c:v>46156</c:v>
                </c:pt>
                <c:pt idx="74">
                  <c:v>46157</c:v>
                </c:pt>
                <c:pt idx="75">
                  <c:v>46160</c:v>
                </c:pt>
                <c:pt idx="76">
                  <c:v>46161</c:v>
                </c:pt>
                <c:pt idx="77">
                  <c:v>46162</c:v>
                </c:pt>
                <c:pt idx="78">
                  <c:v>46163</c:v>
                </c:pt>
                <c:pt idx="79">
                  <c:v>46164</c:v>
                </c:pt>
                <c:pt idx="80">
                  <c:v>46167</c:v>
                </c:pt>
                <c:pt idx="81">
                  <c:v>46168</c:v>
                </c:pt>
                <c:pt idx="82">
                  <c:v>46169</c:v>
                </c:pt>
                <c:pt idx="83">
                  <c:v>46170</c:v>
                </c:pt>
                <c:pt idx="84">
                  <c:v>46171</c:v>
                </c:pt>
                <c:pt idx="85">
                  <c:v>46174</c:v>
                </c:pt>
                <c:pt idx="86">
                  <c:v>46175</c:v>
                </c:pt>
                <c:pt idx="87">
                  <c:v>46176</c:v>
                </c:pt>
                <c:pt idx="88">
                  <c:v>46177</c:v>
                </c:pt>
                <c:pt idx="89">
                  <c:v>46178</c:v>
                </c:pt>
                <c:pt idx="90">
                  <c:v>46181</c:v>
                </c:pt>
                <c:pt idx="91">
                  <c:v>46182</c:v>
                </c:pt>
                <c:pt idx="92">
                  <c:v>46183</c:v>
                </c:pt>
                <c:pt idx="93">
                  <c:v>46184</c:v>
                </c:pt>
                <c:pt idx="94">
                  <c:v>46185</c:v>
                </c:pt>
                <c:pt idx="95">
                  <c:v>46188</c:v>
                </c:pt>
                <c:pt idx="96">
                  <c:v>46189</c:v>
                </c:pt>
                <c:pt idx="97">
                  <c:v>46190</c:v>
                </c:pt>
                <c:pt idx="98">
                  <c:v>46191</c:v>
                </c:pt>
                <c:pt idx="99">
                  <c:v>46192</c:v>
                </c:pt>
                <c:pt idx="100">
                  <c:v>46195</c:v>
                </c:pt>
                <c:pt idx="101">
                  <c:v>46196</c:v>
                </c:pt>
                <c:pt idx="102">
                  <c:v>46197</c:v>
                </c:pt>
                <c:pt idx="103">
                  <c:v>46198</c:v>
                </c:pt>
                <c:pt idx="104">
                  <c:v>46199</c:v>
                </c:pt>
                <c:pt idx="105">
                  <c:v>46202</c:v>
                </c:pt>
                <c:pt idx="106">
                  <c:v>46203</c:v>
                </c:pt>
                <c:pt idx="107">
                  <c:v>46204</c:v>
                </c:pt>
                <c:pt idx="108">
                  <c:v>46205</c:v>
                </c:pt>
                <c:pt idx="109">
                  <c:v>46206</c:v>
                </c:pt>
                <c:pt idx="110">
                  <c:v>46209</c:v>
                </c:pt>
                <c:pt idx="111">
                  <c:v>46210</c:v>
                </c:pt>
                <c:pt idx="112">
                  <c:v>46211</c:v>
                </c:pt>
                <c:pt idx="113">
                  <c:v>46212</c:v>
                </c:pt>
                <c:pt idx="114">
                  <c:v>46213</c:v>
                </c:pt>
                <c:pt idx="115">
                  <c:v>46216</c:v>
                </c:pt>
                <c:pt idx="116">
                  <c:v>46217</c:v>
                </c:pt>
                <c:pt idx="117">
                  <c:v>46218</c:v>
                </c:pt>
                <c:pt idx="118">
                  <c:v>46219</c:v>
                </c:pt>
                <c:pt idx="119">
                  <c:v>46220</c:v>
                </c:pt>
                <c:pt idx="120">
                  <c:v>46223</c:v>
                </c:pt>
                <c:pt idx="121">
                  <c:v>46224</c:v>
                </c:pt>
                <c:pt idx="122">
                  <c:v>46225</c:v>
                </c:pt>
                <c:pt idx="123">
                  <c:v>46226</c:v>
                </c:pt>
                <c:pt idx="124">
                  <c:v>46227</c:v>
                </c:pt>
                <c:pt idx="125">
                  <c:v>46230</c:v>
                </c:pt>
                <c:pt idx="126">
                  <c:v>46231</c:v>
                </c:pt>
                <c:pt idx="127">
                  <c:v>46232</c:v>
                </c:pt>
                <c:pt idx="128">
                  <c:v>46233</c:v>
                </c:pt>
                <c:pt idx="129">
                  <c:v>46234</c:v>
                </c:pt>
                <c:pt idx="130">
                  <c:v>46237</c:v>
                </c:pt>
                <c:pt idx="131">
                  <c:v>46238</c:v>
                </c:pt>
                <c:pt idx="132">
                  <c:v>46239</c:v>
                </c:pt>
                <c:pt idx="133">
                  <c:v>46240</c:v>
                </c:pt>
                <c:pt idx="134">
                  <c:v>46241</c:v>
                </c:pt>
                <c:pt idx="135">
                  <c:v>46244</c:v>
                </c:pt>
                <c:pt idx="136">
                  <c:v>46245</c:v>
                </c:pt>
                <c:pt idx="137">
                  <c:v>46246</c:v>
                </c:pt>
                <c:pt idx="138">
                  <c:v>46247</c:v>
                </c:pt>
                <c:pt idx="139">
                  <c:v>46248</c:v>
                </c:pt>
                <c:pt idx="140">
                  <c:v>46251</c:v>
                </c:pt>
                <c:pt idx="141">
                  <c:v>46252</c:v>
                </c:pt>
                <c:pt idx="142">
                  <c:v>46253</c:v>
                </c:pt>
                <c:pt idx="143">
                  <c:v>46254</c:v>
                </c:pt>
                <c:pt idx="144">
                  <c:v>46255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46265</c:v>
                </c:pt>
                <c:pt idx="151">
                  <c:v>46266</c:v>
                </c:pt>
                <c:pt idx="152">
                  <c:v>46267</c:v>
                </c:pt>
                <c:pt idx="153">
                  <c:v>46268</c:v>
                </c:pt>
                <c:pt idx="154">
                  <c:v>46269</c:v>
                </c:pt>
                <c:pt idx="155">
                  <c:v>46272</c:v>
                </c:pt>
                <c:pt idx="156">
                  <c:v>46273</c:v>
                </c:pt>
                <c:pt idx="157">
                  <c:v>46274</c:v>
                </c:pt>
                <c:pt idx="158">
                  <c:v>46275</c:v>
                </c:pt>
                <c:pt idx="159">
                  <c:v>46276</c:v>
                </c:pt>
                <c:pt idx="160">
                  <c:v>46279</c:v>
                </c:pt>
                <c:pt idx="161">
                  <c:v>46280</c:v>
                </c:pt>
                <c:pt idx="162">
                  <c:v>46281</c:v>
                </c:pt>
                <c:pt idx="163">
                  <c:v>46282</c:v>
                </c:pt>
                <c:pt idx="164">
                  <c:v>46283</c:v>
                </c:pt>
                <c:pt idx="165">
                  <c:v>46286</c:v>
                </c:pt>
                <c:pt idx="166">
                  <c:v>46287</c:v>
                </c:pt>
                <c:pt idx="167">
                  <c:v>46288</c:v>
                </c:pt>
                <c:pt idx="168">
                  <c:v>46289</c:v>
                </c:pt>
                <c:pt idx="169">
                  <c:v>46290</c:v>
                </c:pt>
                <c:pt idx="170">
                  <c:v>46293</c:v>
                </c:pt>
                <c:pt idx="171">
                  <c:v>46294</c:v>
                </c:pt>
                <c:pt idx="172">
                  <c:v>46295</c:v>
                </c:pt>
                <c:pt idx="173">
                  <c:v>46296</c:v>
                </c:pt>
                <c:pt idx="174">
                  <c:v>46297</c:v>
                </c:pt>
                <c:pt idx="175">
                  <c:v>46300</c:v>
                </c:pt>
              </c:numCache>
            </c:numRef>
          </c:cat>
          <c:val>
            <c:numRef>
              <c:f>'2026 Analysis Data'!$E$2:$E$177</c:f>
              <c:numCache>
                <c:formatCode>0.00%;[Red]\(0.00%\);\-</c:formatCode>
                <c:ptCount val="176"/>
                <c:pt idx="0">
                  <c:v>0</c:v>
                </c:pt>
                <c:pt idx="1">
                  <c:v>-1.2614654946802029E-3</c:v>
                </c:pt>
                <c:pt idx="2">
                  <c:v>-3.1430712008035933E-3</c:v>
                </c:pt>
                <c:pt idx="3">
                  <c:v>2.2174241314587562E-4</c:v>
                </c:pt>
                <c:pt idx="4">
                  <c:v>-3.0749754168485355E-3</c:v>
                </c:pt>
                <c:pt idx="5">
                  <c:v>-2.2550165181149939E-3</c:v>
                </c:pt>
                <c:pt idx="6">
                  <c:v>-1.8830136481696735E-3</c:v>
                </c:pt>
                <c:pt idx="7">
                  <c:v>1.3012191217276481E-3</c:v>
                </c:pt>
                <c:pt idx="8">
                  <c:v>5.521753876456259E-4</c:v>
                </c:pt>
                <c:pt idx="9">
                  <c:v>2.1224054522552827E-3</c:v>
                </c:pt>
                <c:pt idx="10">
                  <c:v>2.1224011587284153E-3</c:v>
                </c:pt>
                <c:pt idx="11">
                  <c:v>2.3751257537838466E-3</c:v>
                </c:pt>
                <c:pt idx="12">
                  <c:v>3.5456267650328943E-3</c:v>
                </c:pt>
                <c:pt idx="13">
                  <c:v>4.5240496840339706E-3</c:v>
                </c:pt>
                <c:pt idx="14">
                  <c:v>4.5439212847029342E-3</c:v>
                </c:pt>
                <c:pt idx="15">
                  <c:v>6.3989916137880964E-3</c:v>
                </c:pt>
                <c:pt idx="16">
                  <c:v>7.4657232664596673E-3</c:v>
                </c:pt>
                <c:pt idx="17">
                  <c:v>7.1479677582286794E-3</c:v>
                </c:pt>
                <c:pt idx="18">
                  <c:v>7.1294041445313372E-3</c:v>
                </c:pt>
                <c:pt idx="19">
                  <c:v>9.9473320004852539E-3</c:v>
                </c:pt>
                <c:pt idx="20">
                  <c:v>1.1763057273174171E-2</c:v>
                </c:pt>
                <c:pt idx="21">
                  <c:v>1.2215274705694945E-2</c:v>
                </c:pt>
                <c:pt idx="22">
                  <c:v>1.2495364230849626E-2</c:v>
                </c:pt>
                <c:pt idx="23">
                  <c:v>1.3995790561768917E-2</c:v>
                </c:pt>
                <c:pt idx="24">
                  <c:v>1.4384099705881725E-2</c:v>
                </c:pt>
                <c:pt idx="25">
                  <c:v>1.4366783923433379E-2</c:v>
                </c:pt>
                <c:pt idx="26">
                  <c:v>1.5316402905976689E-2</c:v>
                </c:pt>
                <c:pt idx="27">
                  <c:v>1.5443364345404609E-2</c:v>
                </c:pt>
                <c:pt idx="28">
                  <c:v>1.5103083471003975E-2</c:v>
                </c:pt>
                <c:pt idx="29">
                  <c:v>1.6359635394021632E-2</c:v>
                </c:pt>
                <c:pt idx="30">
                  <c:v>1.8021902439335324E-2</c:v>
                </c:pt>
                <c:pt idx="31">
                  <c:v>2.052621125045806E-2</c:v>
                </c:pt>
                <c:pt idx="32">
                  <c:v>2.0317824213023084E-2</c:v>
                </c:pt>
                <c:pt idx="33">
                  <c:v>2.4306231872671447E-2</c:v>
                </c:pt>
                <c:pt idx="34">
                  <c:v>2.6519380575919405E-2</c:v>
                </c:pt>
                <c:pt idx="35">
                  <c:v>2.5639493346263142E-2</c:v>
                </c:pt>
                <c:pt idx="36">
                  <c:v>2.7163057463241325E-2</c:v>
                </c:pt>
                <c:pt idx="37">
                  <c:v>2.8127856038291377E-2</c:v>
                </c:pt>
                <c:pt idx="38">
                  <c:v>2.9216992572674849E-2</c:v>
                </c:pt>
                <c:pt idx="39">
                  <c:v>3.1233476043069919E-2</c:v>
                </c:pt>
                <c:pt idx="40">
                  <c:v>3.4107632386120912E-2</c:v>
                </c:pt>
                <c:pt idx="41">
                  <c:v>3.5828429213682789E-2</c:v>
                </c:pt>
                <c:pt idx="42">
                  <c:v>3.712493463024269E-2</c:v>
                </c:pt>
                <c:pt idx="43">
                  <c:v>3.7762250317773915E-2</c:v>
                </c:pt>
                <c:pt idx="44">
                  <c:v>3.776224166991371E-2</c:v>
                </c:pt>
                <c:pt idx="45">
                  <c:v>3.8823631975808404E-2</c:v>
                </c:pt>
                <c:pt idx="46">
                  <c:v>3.9183186092871969E-2</c:v>
                </c:pt>
                <c:pt idx="47">
                  <c:v>4.1843555826998058E-2</c:v>
                </c:pt>
                <c:pt idx="48">
                  <c:v>4.2752497527558386E-2</c:v>
                </c:pt>
                <c:pt idx="49">
                  <c:v>4.3954458890318238E-2</c:v>
                </c:pt>
                <c:pt idx="50">
                  <c:v>4.3217169045140391E-2</c:v>
                </c:pt>
                <c:pt idx="51">
                  <c:v>4.475205003991034E-2</c:v>
                </c:pt>
                <c:pt idx="52">
                  <c:v>4.528147657365178E-2</c:v>
                </c:pt>
                <c:pt idx="53">
                  <c:v>4.8794326244127273E-2</c:v>
                </c:pt>
                <c:pt idx="54">
                  <c:v>4.5457710293543618E-2</c:v>
                </c:pt>
                <c:pt idx="55">
                  <c:v>4.835182741030386E-2</c:v>
                </c:pt>
                <c:pt idx="56">
                  <c:v>4.0276816564945861E-2</c:v>
                </c:pt>
                <c:pt idx="57">
                  <c:v>4.7887267975483594E-2</c:v>
                </c:pt>
                <c:pt idx="58">
                  <c:v>4.8696923693686722E-2</c:v>
                </c:pt>
                <c:pt idx="59">
                  <c:v>4.9821169258258857E-2</c:v>
                </c:pt>
                <c:pt idx="60">
                  <c:v>5.3185816458113822E-2</c:v>
                </c:pt>
                <c:pt idx="61">
                  <c:v>5.5598257916897209E-2</c:v>
                </c:pt>
                <c:pt idx="62">
                  <c:v>5.5860406487962644E-2</c:v>
                </c:pt>
                <c:pt idx="63">
                  <c:v>5.4299386995557475E-2</c:v>
                </c:pt>
                <c:pt idx="64">
                  <c:v>5.4838392523931523E-2</c:v>
                </c:pt>
                <c:pt idx="65">
                  <c:v>5.4328698154646027E-2</c:v>
                </c:pt>
                <c:pt idx="66">
                  <c:v>5.4615451349291577E-2</c:v>
                </c:pt>
                <c:pt idx="67">
                  <c:v>5.0312341774493285E-2</c:v>
                </c:pt>
                <c:pt idx="68">
                  <c:v>5.2858539172078389E-2</c:v>
                </c:pt>
                <c:pt idx="69">
                  <c:v>5.2548841448005312E-2</c:v>
                </c:pt>
                <c:pt idx="70">
                  <c:v>5.3036296630474267E-2</c:v>
                </c:pt>
                <c:pt idx="71">
                  <c:v>5.5126451396201315E-2</c:v>
                </c:pt>
                <c:pt idx="72">
                  <c:v>5.4437046491291996E-2</c:v>
                </c:pt>
                <c:pt idx="73">
                  <c:v>5.4064658396179466E-2</c:v>
                </c:pt>
                <c:pt idx="74">
                  <c:v>5.444909495430128E-2</c:v>
                </c:pt>
                <c:pt idx="75">
                  <c:v>5.2596751477932413E-2</c:v>
                </c:pt>
                <c:pt idx="76">
                  <c:v>5.4244838047430521E-2</c:v>
                </c:pt>
                <c:pt idx="77">
                  <c:v>5.7056270501313122E-2</c:v>
                </c:pt>
                <c:pt idx="78">
                  <c:v>5.7258597030843017E-2</c:v>
                </c:pt>
                <c:pt idx="79">
                  <c:v>5.8724404336896185E-2</c:v>
                </c:pt>
                <c:pt idx="80">
                  <c:v>5.872439999556911E-2</c:v>
                </c:pt>
                <c:pt idx="81">
                  <c:v>6.184197952021564E-2</c:v>
                </c:pt>
                <c:pt idx="82">
                  <c:v>6.3677414846760483E-2</c:v>
                </c:pt>
                <c:pt idx="83">
                  <c:v>6.0349213467230101E-2</c:v>
                </c:pt>
                <c:pt idx="84">
                  <c:v>6.0997524921763802E-2</c:v>
                </c:pt>
                <c:pt idx="85">
                  <c:v>6.3600308829877328E-2</c:v>
                </c:pt>
                <c:pt idx="86">
                  <c:v>6.4347944011088121E-2</c:v>
                </c:pt>
                <c:pt idx="87">
                  <c:v>6.7624580103842646E-2</c:v>
                </c:pt>
                <c:pt idx="88">
                  <c:v>6.7775434847458849E-2</c:v>
                </c:pt>
                <c:pt idx="89">
                  <c:v>6.9557352531192107E-2</c:v>
                </c:pt>
                <c:pt idx="90">
                  <c:v>6.9662837210224149E-2</c:v>
                </c:pt>
                <c:pt idx="91">
                  <c:v>5.6515713646885013E-2</c:v>
                </c:pt>
                <c:pt idx="92">
                  <c:v>5.6582359570156893E-2</c:v>
                </c:pt>
                <c:pt idx="93">
                  <c:v>5.3718511797131718E-2</c:v>
                </c:pt>
                <c:pt idx="94">
                  <c:v>4.8161301697187353E-2</c:v>
                </c:pt>
                <c:pt idx="95">
                  <c:v>4.839487865035963E-2</c:v>
                </c:pt>
                <c:pt idx="96">
                  <c:v>4.8473887019903961E-2</c:v>
                </c:pt>
                <c:pt idx="97">
                  <c:v>4.8545087127353392E-2</c:v>
                </c:pt>
                <c:pt idx="98">
                  <c:v>4.8545506312611453E-2</c:v>
                </c:pt>
                <c:pt idx="99">
                  <c:v>4.8545506312611453E-2</c:v>
                </c:pt>
                <c:pt idx="100">
                  <c:v>4.8860773441908201E-2</c:v>
                </c:pt>
                <c:pt idx="101">
                  <c:v>4.8935992764246317E-2</c:v>
                </c:pt>
                <c:pt idx="102">
                  <c:v>4.8443469842958997E-2</c:v>
                </c:pt>
                <c:pt idx="103">
                  <c:v>4.9436297706654253E-2</c:v>
                </c:pt>
                <c:pt idx="104">
                  <c:v>4.952209519620876E-2</c:v>
                </c:pt>
                <c:pt idx="105">
                  <c:v>5.0427834735456978E-2</c:v>
                </c:pt>
                <c:pt idx="106">
                  <c:v>5.0658468267823942E-2</c:v>
                </c:pt>
                <c:pt idx="107">
                  <c:v>5.1525607099838444E-2</c:v>
                </c:pt>
                <c:pt idx="108">
                  <c:v>5.1591133801182076E-2</c:v>
                </c:pt>
                <c:pt idx="109">
                  <c:v>5.1591138176746432E-2</c:v>
                </c:pt>
                <c:pt idx="110">
                  <c:v>5.1988640692594901E-2</c:v>
                </c:pt>
                <c:pt idx="111">
                  <c:v>5.1864144320622474E-2</c:v>
                </c:pt>
                <c:pt idx="112">
                  <c:v>4.9204735979799574E-2</c:v>
                </c:pt>
                <c:pt idx="113">
                  <c:v>4.8420368073557096E-2</c:v>
                </c:pt>
                <c:pt idx="114">
                  <c:v>4.8622857408725517E-2</c:v>
                </c:pt>
                <c:pt idx="115">
                  <c:v>4.8975526765659971E-2</c:v>
                </c:pt>
                <c:pt idx="116">
                  <c:v>4.9889905126088596E-2</c:v>
                </c:pt>
                <c:pt idx="117">
                  <c:v>4.9126624268857499E-2</c:v>
                </c:pt>
                <c:pt idx="118">
                  <c:v>4.9259501736659939E-2</c:v>
                </c:pt>
                <c:pt idx="119">
                  <c:v>5.0548416630210813E-2</c:v>
                </c:pt>
                <c:pt idx="120">
                  <c:v>5.3050775113038462E-2</c:v>
                </c:pt>
                <c:pt idx="121">
                  <c:v>5.3769297063469335E-2</c:v>
                </c:pt>
                <c:pt idx="122">
                  <c:v>5.6167811376281129E-2</c:v>
                </c:pt>
                <c:pt idx="123">
                  <c:v>5.826910492404358E-2</c:v>
                </c:pt>
                <c:pt idx="124">
                  <c:v>5.8786804980605067E-2</c:v>
                </c:pt>
                <c:pt idx="125">
                  <c:v>5.9877327130098301E-2</c:v>
                </c:pt>
                <c:pt idx="126">
                  <c:v>6.2301144577415313E-2</c:v>
                </c:pt>
                <c:pt idx="127">
                  <c:v>6.2351200889488423E-2</c:v>
                </c:pt>
                <c:pt idx="128">
                  <c:v>6.2250990273062579E-2</c:v>
                </c:pt>
                <c:pt idx="129">
                  <c:v>6.2205093670500311E-2</c:v>
                </c:pt>
                <c:pt idx="130">
                  <c:v>6.0943563444997517E-2</c:v>
                </c:pt>
                <c:pt idx="131">
                  <c:v>5.8510283876901381E-2</c:v>
                </c:pt>
                <c:pt idx="132">
                  <c:v>6.2802846997505046E-2</c:v>
                </c:pt>
                <c:pt idx="133">
                  <c:v>6.6059506923129341E-2</c:v>
                </c:pt>
                <c:pt idx="134">
                  <c:v>6.6948669401184713E-2</c:v>
                </c:pt>
                <c:pt idx="135">
                  <c:v>6.9438209434724785E-2</c:v>
                </c:pt>
                <c:pt idx="136">
                  <c:v>7.2336804294079293E-2</c:v>
                </c:pt>
                <c:pt idx="137">
                  <c:v>7.4543365429747821E-2</c:v>
                </c:pt>
                <c:pt idx="138">
                  <c:v>7.336276068142622E-2</c:v>
                </c:pt>
                <c:pt idx="139">
                  <c:v>7.6739782302163828E-2</c:v>
                </c:pt>
                <c:pt idx="140">
                  <c:v>7.9039717989631386E-2</c:v>
                </c:pt>
                <c:pt idx="141">
                  <c:v>8.0830477808508494E-2</c:v>
                </c:pt>
                <c:pt idx="142">
                  <c:v>7.9834160255302322E-2</c:v>
                </c:pt>
                <c:pt idx="143">
                  <c:v>8.1277923639210048E-2</c:v>
                </c:pt>
                <c:pt idx="144">
                  <c:v>8.2973917012683529E-2</c:v>
                </c:pt>
                <c:pt idx="145">
                  <c:v>8.5696374332315361E-2</c:v>
                </c:pt>
                <c:pt idx="146">
                  <c:v>8.6842984854614835E-2</c:v>
                </c:pt>
                <c:pt idx="147">
                  <c:v>8.7334749739013118E-2</c:v>
                </c:pt>
                <c:pt idx="148">
                  <c:v>8.7069362648366511E-2</c:v>
                </c:pt>
                <c:pt idx="149">
                  <c:v>8.6612655644972891E-2</c:v>
                </c:pt>
                <c:pt idx="150">
                  <c:v>8.7825788674421812E-2</c:v>
                </c:pt>
                <c:pt idx="151">
                  <c:v>8.6215837582828803E-2</c:v>
                </c:pt>
                <c:pt idx="152">
                  <c:v>8.7005659672255264E-2</c:v>
                </c:pt>
                <c:pt idx="153">
                  <c:v>8.5545308887813309E-2</c:v>
                </c:pt>
                <c:pt idx="154">
                  <c:v>8.8186804833791488E-2</c:v>
                </c:pt>
                <c:pt idx="155">
                  <c:v>8.8186800419463029E-2</c:v>
                </c:pt>
                <c:pt idx="156">
                  <c:v>9.1481378590407392E-2</c:v>
                </c:pt>
                <c:pt idx="157">
                  <c:v>9.343002353258445E-2</c:v>
                </c:pt>
                <c:pt idx="158">
                  <c:v>9.3289279252576351E-2</c:v>
                </c:pt>
                <c:pt idx="159">
                  <c:v>9.3654469983171396E-2</c:v>
                </c:pt>
                <c:pt idx="160">
                  <c:v>9.3664000081633558E-2</c:v>
                </c:pt>
                <c:pt idx="161">
                  <c:v>9.3668807906473361E-2</c:v>
                </c:pt>
                <c:pt idx="162">
                  <c:v>9.4089063405956352E-2</c:v>
                </c:pt>
                <c:pt idx="163">
                  <c:v>9.445465040368739E-2</c:v>
                </c:pt>
                <c:pt idx="164">
                  <c:v>9.5539906581119771E-2</c:v>
                </c:pt>
                <c:pt idx="165">
                  <c:v>9.5948640288146203E-2</c:v>
                </c:pt>
                <c:pt idx="166">
                  <c:v>9.8528768091740826E-2</c:v>
                </c:pt>
                <c:pt idx="167">
                  <c:v>0.10044217195961824</c:v>
                </c:pt>
                <c:pt idx="168">
                  <c:v>0.10108939240936032</c:v>
                </c:pt>
                <c:pt idx="169">
                  <c:v>9.8734685463566674E-2</c:v>
                </c:pt>
                <c:pt idx="170">
                  <c:v>0.10106018628236679</c:v>
                </c:pt>
                <c:pt idx="171">
                  <c:v>0.1025068197284793</c:v>
                </c:pt>
                <c:pt idx="172">
                  <c:v>0.10087173183464526</c:v>
                </c:pt>
                <c:pt idx="173">
                  <c:v>9.9948181284891691E-2</c:v>
                </c:pt>
                <c:pt idx="174">
                  <c:v>0.10004232746212538</c:v>
                </c:pt>
                <c:pt idx="175">
                  <c:v>0.10024137233857533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212-4987-AE6A-0D3F2BA49B30}"/>
            </c:ext>
          </c:extLst>
        </c:ser>
        <c:ser>
          <c:idx val="1"/>
          <c:order val="1"/>
          <c:tx>
            <c:v>S&amp;P 500</c:v>
          </c:tx>
          <c:marker>
            <c:symbol val="none"/>
          </c:marker>
          <c:cat>
            <c:numRef>
              <c:f>'2026 Analysis Data'!$A$2:$A$177</c:f>
              <c:numCache>
                <c:formatCode>yyyy\-mm\-dd</c:formatCode>
                <c:ptCount val="176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46062</c:v>
                </c:pt>
                <c:pt idx="6">
                  <c:v>46063</c:v>
                </c:pt>
                <c:pt idx="7">
                  <c:v>46064</c:v>
                </c:pt>
                <c:pt idx="8">
                  <c:v>46065</c:v>
                </c:pt>
                <c:pt idx="9">
                  <c:v>46066</c:v>
                </c:pt>
                <c:pt idx="10">
                  <c:v>46069</c:v>
                </c:pt>
                <c:pt idx="11">
                  <c:v>46070</c:v>
                </c:pt>
                <c:pt idx="12">
                  <c:v>46071</c:v>
                </c:pt>
                <c:pt idx="13">
                  <c:v>46072</c:v>
                </c:pt>
                <c:pt idx="14">
                  <c:v>46073</c:v>
                </c:pt>
                <c:pt idx="15">
                  <c:v>46076</c:v>
                </c:pt>
                <c:pt idx="16">
                  <c:v>46077</c:v>
                </c:pt>
                <c:pt idx="17">
                  <c:v>46078</c:v>
                </c:pt>
                <c:pt idx="18">
                  <c:v>46079</c:v>
                </c:pt>
                <c:pt idx="19">
                  <c:v>46080</c:v>
                </c:pt>
                <c:pt idx="20">
                  <c:v>46083</c:v>
                </c:pt>
                <c:pt idx="21">
                  <c:v>46084</c:v>
                </c:pt>
                <c:pt idx="22">
                  <c:v>46085</c:v>
                </c:pt>
                <c:pt idx="23">
                  <c:v>46086</c:v>
                </c:pt>
                <c:pt idx="24">
                  <c:v>46087</c:v>
                </c:pt>
                <c:pt idx="25">
                  <c:v>46090</c:v>
                </c:pt>
                <c:pt idx="26">
                  <c:v>46091</c:v>
                </c:pt>
                <c:pt idx="27">
                  <c:v>46092</c:v>
                </c:pt>
                <c:pt idx="28">
                  <c:v>46093</c:v>
                </c:pt>
                <c:pt idx="29">
                  <c:v>46094</c:v>
                </c:pt>
                <c:pt idx="30">
                  <c:v>46097</c:v>
                </c:pt>
                <c:pt idx="31">
                  <c:v>46098</c:v>
                </c:pt>
                <c:pt idx="32">
                  <c:v>46099</c:v>
                </c:pt>
                <c:pt idx="33">
                  <c:v>46100</c:v>
                </c:pt>
                <c:pt idx="34">
                  <c:v>46101</c:v>
                </c:pt>
                <c:pt idx="35">
                  <c:v>46104</c:v>
                </c:pt>
                <c:pt idx="36">
                  <c:v>46105</c:v>
                </c:pt>
                <c:pt idx="37">
                  <c:v>46106</c:v>
                </c:pt>
                <c:pt idx="38">
                  <c:v>46107</c:v>
                </c:pt>
                <c:pt idx="39">
                  <c:v>46108</c:v>
                </c:pt>
                <c:pt idx="40">
                  <c:v>46111</c:v>
                </c:pt>
                <c:pt idx="41">
                  <c:v>46112</c:v>
                </c:pt>
                <c:pt idx="42">
                  <c:v>46113</c:v>
                </c:pt>
                <c:pt idx="43">
                  <c:v>46114</c:v>
                </c:pt>
                <c:pt idx="44">
                  <c:v>46115</c:v>
                </c:pt>
                <c:pt idx="45">
                  <c:v>46118</c:v>
                </c:pt>
                <c:pt idx="46">
                  <c:v>46119</c:v>
                </c:pt>
                <c:pt idx="47">
                  <c:v>46120</c:v>
                </c:pt>
                <c:pt idx="48">
                  <c:v>46121</c:v>
                </c:pt>
                <c:pt idx="49">
                  <c:v>46122</c:v>
                </c:pt>
                <c:pt idx="50">
                  <c:v>46125</c:v>
                </c:pt>
                <c:pt idx="51">
                  <c:v>46126</c:v>
                </c:pt>
                <c:pt idx="52">
                  <c:v>46127</c:v>
                </c:pt>
                <c:pt idx="53">
                  <c:v>46128</c:v>
                </c:pt>
                <c:pt idx="54">
                  <c:v>46129</c:v>
                </c:pt>
                <c:pt idx="55">
                  <c:v>46132</c:v>
                </c:pt>
                <c:pt idx="56">
                  <c:v>46133</c:v>
                </c:pt>
                <c:pt idx="57">
                  <c:v>46134</c:v>
                </c:pt>
                <c:pt idx="58">
                  <c:v>46135</c:v>
                </c:pt>
                <c:pt idx="59">
                  <c:v>46136</c:v>
                </c:pt>
                <c:pt idx="60">
                  <c:v>46139</c:v>
                </c:pt>
                <c:pt idx="61">
                  <c:v>46140</c:v>
                </c:pt>
                <c:pt idx="62">
                  <c:v>46141</c:v>
                </c:pt>
                <c:pt idx="63">
                  <c:v>46142</c:v>
                </c:pt>
                <c:pt idx="64">
                  <c:v>46143</c:v>
                </c:pt>
                <c:pt idx="65">
                  <c:v>46146</c:v>
                </c:pt>
                <c:pt idx="66">
                  <c:v>46147</c:v>
                </c:pt>
                <c:pt idx="67">
                  <c:v>46148</c:v>
                </c:pt>
                <c:pt idx="68">
                  <c:v>46149</c:v>
                </c:pt>
                <c:pt idx="69">
                  <c:v>46150</c:v>
                </c:pt>
                <c:pt idx="70">
                  <c:v>46153</c:v>
                </c:pt>
                <c:pt idx="71">
                  <c:v>46154</c:v>
                </c:pt>
                <c:pt idx="72">
                  <c:v>46155</c:v>
                </c:pt>
                <c:pt idx="73">
                  <c:v>46156</c:v>
                </c:pt>
                <c:pt idx="74">
                  <c:v>46157</c:v>
                </c:pt>
                <c:pt idx="75">
                  <c:v>46160</c:v>
                </c:pt>
                <c:pt idx="76">
                  <c:v>46161</c:v>
                </c:pt>
                <c:pt idx="77">
                  <c:v>46162</c:v>
                </c:pt>
                <c:pt idx="78">
                  <c:v>46163</c:v>
                </c:pt>
                <c:pt idx="79">
                  <c:v>46164</c:v>
                </c:pt>
                <c:pt idx="80">
                  <c:v>46167</c:v>
                </c:pt>
                <c:pt idx="81">
                  <c:v>46168</c:v>
                </c:pt>
                <c:pt idx="82">
                  <c:v>46169</c:v>
                </c:pt>
                <c:pt idx="83">
                  <c:v>46170</c:v>
                </c:pt>
                <c:pt idx="84">
                  <c:v>46171</c:v>
                </c:pt>
                <c:pt idx="85">
                  <c:v>46174</c:v>
                </c:pt>
                <c:pt idx="86">
                  <c:v>46175</c:v>
                </c:pt>
                <c:pt idx="87">
                  <c:v>46176</c:v>
                </c:pt>
                <c:pt idx="88">
                  <c:v>46177</c:v>
                </c:pt>
                <c:pt idx="89">
                  <c:v>46178</c:v>
                </c:pt>
                <c:pt idx="90">
                  <c:v>46181</c:v>
                </c:pt>
                <c:pt idx="91">
                  <c:v>46182</c:v>
                </c:pt>
                <c:pt idx="92">
                  <c:v>46183</c:v>
                </c:pt>
                <c:pt idx="93">
                  <c:v>46184</c:v>
                </c:pt>
                <c:pt idx="94">
                  <c:v>46185</c:v>
                </c:pt>
                <c:pt idx="95">
                  <c:v>46188</c:v>
                </c:pt>
                <c:pt idx="96">
                  <c:v>46189</c:v>
                </c:pt>
                <c:pt idx="97">
                  <c:v>46190</c:v>
                </c:pt>
                <c:pt idx="98">
                  <c:v>46191</c:v>
                </c:pt>
                <c:pt idx="99">
                  <c:v>46192</c:v>
                </c:pt>
                <c:pt idx="100">
                  <c:v>46195</c:v>
                </c:pt>
                <c:pt idx="101">
                  <c:v>46196</c:v>
                </c:pt>
                <c:pt idx="102">
                  <c:v>46197</c:v>
                </c:pt>
                <c:pt idx="103">
                  <c:v>46198</c:v>
                </c:pt>
                <c:pt idx="104">
                  <c:v>46199</c:v>
                </c:pt>
                <c:pt idx="105">
                  <c:v>46202</c:v>
                </c:pt>
                <c:pt idx="106">
                  <c:v>46203</c:v>
                </c:pt>
                <c:pt idx="107">
                  <c:v>46204</c:v>
                </c:pt>
                <c:pt idx="108">
                  <c:v>46205</c:v>
                </c:pt>
                <c:pt idx="109">
                  <c:v>46206</c:v>
                </c:pt>
                <c:pt idx="110">
                  <c:v>46209</c:v>
                </c:pt>
                <c:pt idx="111">
                  <c:v>46210</c:v>
                </c:pt>
                <c:pt idx="112">
                  <c:v>46211</c:v>
                </c:pt>
                <c:pt idx="113">
                  <c:v>46212</c:v>
                </c:pt>
                <c:pt idx="114">
                  <c:v>46213</c:v>
                </c:pt>
                <c:pt idx="115">
                  <c:v>46216</c:v>
                </c:pt>
                <c:pt idx="116">
                  <c:v>46217</c:v>
                </c:pt>
                <c:pt idx="117">
                  <c:v>46218</c:v>
                </c:pt>
                <c:pt idx="118">
                  <c:v>46219</c:v>
                </c:pt>
                <c:pt idx="119">
                  <c:v>46220</c:v>
                </c:pt>
                <c:pt idx="120">
                  <c:v>46223</c:v>
                </c:pt>
                <c:pt idx="121">
                  <c:v>46224</c:v>
                </c:pt>
                <c:pt idx="122">
                  <c:v>46225</c:v>
                </c:pt>
                <c:pt idx="123">
                  <c:v>46226</c:v>
                </c:pt>
                <c:pt idx="124">
                  <c:v>46227</c:v>
                </c:pt>
                <c:pt idx="125">
                  <c:v>46230</c:v>
                </c:pt>
                <c:pt idx="126">
                  <c:v>46231</c:v>
                </c:pt>
                <c:pt idx="127">
                  <c:v>46232</c:v>
                </c:pt>
                <c:pt idx="128">
                  <c:v>46233</c:v>
                </c:pt>
                <c:pt idx="129">
                  <c:v>46234</c:v>
                </c:pt>
                <c:pt idx="130">
                  <c:v>46237</c:v>
                </c:pt>
                <c:pt idx="131">
                  <c:v>46238</c:v>
                </c:pt>
                <c:pt idx="132">
                  <c:v>46239</c:v>
                </c:pt>
                <c:pt idx="133">
                  <c:v>46240</c:v>
                </c:pt>
                <c:pt idx="134">
                  <c:v>46241</c:v>
                </c:pt>
                <c:pt idx="135">
                  <c:v>46244</c:v>
                </c:pt>
                <c:pt idx="136">
                  <c:v>46245</c:v>
                </c:pt>
                <c:pt idx="137">
                  <c:v>46246</c:v>
                </c:pt>
                <c:pt idx="138">
                  <c:v>46247</c:v>
                </c:pt>
                <c:pt idx="139">
                  <c:v>46248</c:v>
                </c:pt>
                <c:pt idx="140">
                  <c:v>46251</c:v>
                </c:pt>
                <c:pt idx="141">
                  <c:v>46252</c:v>
                </c:pt>
                <c:pt idx="142">
                  <c:v>46253</c:v>
                </c:pt>
                <c:pt idx="143">
                  <c:v>46254</c:v>
                </c:pt>
                <c:pt idx="144">
                  <c:v>46255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46265</c:v>
                </c:pt>
                <c:pt idx="151">
                  <c:v>46266</c:v>
                </c:pt>
                <c:pt idx="152">
                  <c:v>46267</c:v>
                </c:pt>
                <c:pt idx="153">
                  <c:v>46268</c:v>
                </c:pt>
                <c:pt idx="154">
                  <c:v>46269</c:v>
                </c:pt>
                <c:pt idx="155">
                  <c:v>46272</c:v>
                </c:pt>
                <c:pt idx="156">
                  <c:v>46273</c:v>
                </c:pt>
                <c:pt idx="157">
                  <c:v>46274</c:v>
                </c:pt>
                <c:pt idx="158">
                  <c:v>46275</c:v>
                </c:pt>
                <c:pt idx="159">
                  <c:v>46276</c:v>
                </c:pt>
                <c:pt idx="160">
                  <c:v>46279</c:v>
                </c:pt>
                <c:pt idx="161">
                  <c:v>46280</c:v>
                </c:pt>
                <c:pt idx="162">
                  <c:v>46281</c:v>
                </c:pt>
                <c:pt idx="163">
                  <c:v>46282</c:v>
                </c:pt>
                <c:pt idx="164">
                  <c:v>46283</c:v>
                </c:pt>
                <c:pt idx="165">
                  <c:v>46286</c:v>
                </c:pt>
                <c:pt idx="166">
                  <c:v>46287</c:v>
                </c:pt>
                <c:pt idx="167">
                  <c:v>46288</c:v>
                </c:pt>
                <c:pt idx="168">
                  <c:v>46289</c:v>
                </c:pt>
                <c:pt idx="169">
                  <c:v>46290</c:v>
                </c:pt>
                <c:pt idx="170">
                  <c:v>46293</c:v>
                </c:pt>
                <c:pt idx="171">
                  <c:v>46294</c:v>
                </c:pt>
                <c:pt idx="172">
                  <c:v>46295</c:v>
                </c:pt>
                <c:pt idx="173">
                  <c:v>46296</c:v>
                </c:pt>
                <c:pt idx="174">
                  <c:v>46297</c:v>
                </c:pt>
                <c:pt idx="175">
                  <c:v>46300</c:v>
                </c:pt>
              </c:numCache>
            </c:numRef>
          </c:cat>
          <c:val>
            <c:numRef>
              <c:f>'2026 Analysis Data'!$I$2:$I$177</c:f>
              <c:numCache>
                <c:formatCode>0.00%;[Red]\(0.00%\);\-</c:formatCode>
                <c:ptCount val="176"/>
                <c:pt idx="0">
                  <c:v>0</c:v>
                </c:pt>
                <c:pt idx="1">
                  <c:v>-8.4039997477222128E-3</c:v>
                </c:pt>
                <c:pt idx="2">
                  <c:v>-1.3433785713056978E-2</c:v>
                </c:pt>
                <c:pt idx="3">
                  <c:v>-2.5520179346486205E-2</c:v>
                </c:pt>
                <c:pt idx="4">
                  <c:v>-6.3270091909340964E-3</c:v>
                </c:pt>
                <c:pt idx="5">
                  <c:v>-1.6656059537529799E-3</c:v>
                </c:pt>
                <c:pt idx="6">
                  <c:v>-4.9638497571826701E-3</c:v>
                </c:pt>
                <c:pt idx="7">
                  <c:v>-5.0125852153820594E-3</c:v>
                </c:pt>
                <c:pt idx="8">
                  <c:v>-2.0595031276696929E-2</c:v>
                </c:pt>
                <c:pt idx="9">
                  <c:v>-2.0106243298874449E-2</c:v>
                </c:pt>
                <c:pt idx="10">
                  <c:v>-2.0106243298874449E-2</c:v>
                </c:pt>
                <c:pt idx="11">
                  <c:v>-1.9095699239153552E-2</c:v>
                </c:pt>
                <c:pt idx="12">
                  <c:v>-1.3635894525001246E-2</c:v>
                </c:pt>
                <c:pt idx="13">
                  <c:v>-1.6419549225679564E-2</c:v>
                </c:pt>
                <c:pt idx="14">
                  <c:v>-9.5937182861173254E-3</c:v>
                </c:pt>
                <c:pt idx="15">
                  <c:v>-1.9879766757830653E-2</c:v>
                </c:pt>
                <c:pt idx="16">
                  <c:v>-1.2380239778454372E-2</c:v>
                </c:pt>
                <c:pt idx="17">
                  <c:v>-4.3446227588855857E-3</c:v>
                </c:pt>
                <c:pt idx="18">
                  <c:v>-9.6868890150277887E-3</c:v>
                </c:pt>
                <c:pt idx="19">
                  <c:v>-1.398420971154346E-2</c:v>
                </c:pt>
                <c:pt idx="20">
                  <c:v>-1.3591459254290061E-2</c:v>
                </c:pt>
                <c:pt idx="21">
                  <c:v>-2.2907098749505361E-2</c:v>
                </c:pt>
                <c:pt idx="22">
                  <c:v>-1.5328734999512594E-2</c:v>
                </c:pt>
                <c:pt idx="23">
                  <c:v>-2.0888877421722185E-2</c:v>
                </c:pt>
                <c:pt idx="24">
                  <c:v>-3.3888344198473641E-2</c:v>
                </c:pt>
                <c:pt idx="25">
                  <c:v>-2.5865627741369579E-2</c:v>
                </c:pt>
                <c:pt idx="26">
                  <c:v>-2.7945485089816757E-2</c:v>
                </c:pt>
                <c:pt idx="27">
                  <c:v>-2.8759653920911066E-2</c:v>
                </c:pt>
                <c:pt idx="28">
                  <c:v>-4.3549432088572537E-2</c:v>
                </c:pt>
                <c:pt idx="29">
                  <c:v>-4.9344651426802333E-2</c:v>
                </c:pt>
                <c:pt idx="30">
                  <c:v>-3.9713664849120867E-2</c:v>
                </c:pt>
                <c:pt idx="31">
                  <c:v>-3.7318460418207633E-2</c:v>
                </c:pt>
                <c:pt idx="32">
                  <c:v>-5.0418264903016596E-2</c:v>
                </c:pt>
                <c:pt idx="33">
                  <c:v>-5.3028478708338489E-2</c:v>
                </c:pt>
                <c:pt idx="34">
                  <c:v>-6.7363870398082892E-2</c:v>
                </c:pt>
                <c:pt idx="35">
                  <c:v>-5.6682204677457437E-2</c:v>
                </c:pt>
                <c:pt idx="36">
                  <c:v>-6.0212658605248714E-2</c:v>
                </c:pt>
                <c:pt idx="37">
                  <c:v>-5.5119803223420805E-2</c:v>
                </c:pt>
                <c:pt idx="38">
                  <c:v>-7.1566586969858736E-2</c:v>
                </c:pt>
                <c:pt idx="39">
                  <c:v>-8.709169719799803E-2</c:v>
                </c:pt>
                <c:pt idx="40">
                  <c:v>-9.0693820917258861E-2</c:v>
                </c:pt>
                <c:pt idx="41">
                  <c:v>-6.4204665990103993E-2</c:v>
                </c:pt>
                <c:pt idx="42">
                  <c:v>-5.7496373508551968E-2</c:v>
                </c:pt>
                <c:pt idx="43">
                  <c:v>-5.6439960782290521E-2</c:v>
                </c:pt>
                <c:pt idx="44">
                  <c:v>-5.6439960782290521E-2</c:v>
                </c:pt>
                <c:pt idx="45">
                  <c:v>-5.226304533544357E-2</c:v>
                </c:pt>
                <c:pt idx="46">
                  <c:v>-5.1543480629089089E-2</c:v>
                </c:pt>
                <c:pt idx="47">
                  <c:v>-2.7754843444507848E-2</c:v>
                </c:pt>
                <c:pt idx="48">
                  <c:v>-2.1756081898504531E-2</c:v>
                </c:pt>
                <c:pt idx="49">
                  <c:v>-2.2869830457941664E-2</c:v>
                </c:pt>
                <c:pt idx="50">
                  <c:v>-1.2929230381111823E-2</c:v>
                </c:pt>
                <c:pt idx="51">
                  <c:v>-1.2986566214292505E-3</c:v>
                </c:pt>
                <c:pt idx="52">
                  <c:v>6.6667240024991248E-3</c:v>
                </c:pt>
                <c:pt idx="53">
                  <c:v>9.2941385577736124E-3</c:v>
                </c:pt>
                <c:pt idx="54">
                  <c:v>2.1446468399354712E-2</c:v>
                </c:pt>
                <c:pt idx="55">
                  <c:v>1.902116265602416E-2</c:v>
                </c:pt>
                <c:pt idx="56">
                  <c:v>1.2552247277980211E-2</c:v>
                </c:pt>
                <c:pt idx="57">
                  <c:v>2.3143609061353709E-2</c:v>
                </c:pt>
                <c:pt idx="58">
                  <c:v>1.8915091364648751E-2</c:v>
                </c:pt>
                <c:pt idx="59">
                  <c:v>2.7039578925639685E-2</c:v>
                </c:pt>
                <c:pt idx="60">
                  <c:v>2.8305267442992221E-2</c:v>
                </c:pt>
                <c:pt idx="61">
                  <c:v>2.3272614685998727E-2</c:v>
                </c:pt>
                <c:pt idx="62">
                  <c:v>2.2864096874622097E-2</c:v>
                </c:pt>
                <c:pt idx="63">
                  <c:v>3.3336486804156351E-2</c:v>
                </c:pt>
                <c:pt idx="64">
                  <c:v>3.6362385400001918E-2</c:v>
                </c:pt>
                <c:pt idx="65">
                  <c:v>3.215250184907914E-2</c:v>
                </c:pt>
                <c:pt idx="66">
                  <c:v>4.0533567263531411E-2</c:v>
                </c:pt>
                <c:pt idx="67">
                  <c:v>5.571322909678722E-2</c:v>
                </c:pt>
                <c:pt idx="68">
                  <c:v>5.1698287378661556E-2</c:v>
                </c:pt>
                <c:pt idx="69">
                  <c:v>6.0559540395959788E-2</c:v>
                </c:pt>
                <c:pt idx="70">
                  <c:v>6.2553393994643214E-2</c:v>
                </c:pt>
                <c:pt idx="71">
                  <c:v>6.0850519749326093E-2</c:v>
                </c:pt>
                <c:pt idx="72">
                  <c:v>6.7055690294761661E-2</c:v>
                </c:pt>
                <c:pt idx="73">
                  <c:v>7.522461312646378E-2</c:v>
                </c:pt>
                <c:pt idx="74">
                  <c:v>6.1931300204687068E-2</c:v>
                </c:pt>
                <c:pt idx="75">
                  <c:v>6.1150099477668807E-2</c:v>
                </c:pt>
                <c:pt idx="76">
                  <c:v>5.4063390497157249E-2</c:v>
                </c:pt>
                <c:pt idx="77">
                  <c:v>6.5438819799208181E-2</c:v>
                </c:pt>
                <c:pt idx="78">
                  <c:v>6.7266399481682226E-2</c:v>
                </c:pt>
                <c:pt idx="79">
                  <c:v>7.1244072908243528E-2</c:v>
                </c:pt>
                <c:pt idx="80">
                  <c:v>7.1244072908243528E-2</c:v>
                </c:pt>
                <c:pt idx="81">
                  <c:v>7.7787524869415758E-2</c:v>
                </c:pt>
                <c:pt idx="82">
                  <c:v>7.7965265952260276E-2</c:v>
                </c:pt>
                <c:pt idx="83">
                  <c:v>8.4167569706037337E-2</c:v>
                </c:pt>
                <c:pt idx="84">
                  <c:v>8.6522639053727701E-2</c:v>
                </c:pt>
                <c:pt idx="85">
                  <c:v>8.9375096754216621E-2</c:v>
                </c:pt>
                <c:pt idx="86">
                  <c:v>9.0782691458679121E-2</c:v>
                </c:pt>
                <c:pt idx="87">
                  <c:v>8.2741340855792878E-2</c:v>
                </c:pt>
                <c:pt idx="88">
                  <c:v>8.7131832281218902E-2</c:v>
                </c:pt>
                <c:pt idx="89">
                  <c:v>5.838221213111372E-2</c:v>
                </c:pt>
                <c:pt idx="90">
                  <c:v>6.1534249559945575E-2</c:v>
                </c:pt>
                <c:pt idx="91">
                  <c:v>5.8799330317466536E-2</c:v>
                </c:pt>
                <c:pt idx="92">
                  <c:v>4.164731582296799E-2</c:v>
                </c:pt>
                <c:pt idx="93">
                  <c:v>5.9895878126951185E-2</c:v>
                </c:pt>
                <c:pt idx="94">
                  <c:v>6.5222377028969936E-2</c:v>
                </c:pt>
                <c:pt idx="95">
                  <c:v>8.2828778001385661E-2</c:v>
                </c:pt>
                <c:pt idx="96">
                  <c:v>7.6673776309978736E-2</c:v>
                </c:pt>
                <c:pt idx="97">
                  <c:v>6.3594039366781319E-2</c:v>
                </c:pt>
                <c:pt idx="98">
                  <c:v>7.5130009001723952E-2</c:v>
                </c:pt>
                <c:pt idx="99">
                  <c:v>7.5130009001723952E-2</c:v>
                </c:pt>
                <c:pt idx="100">
                  <c:v>7.1146601991844971E-2</c:v>
                </c:pt>
                <c:pt idx="101">
                  <c:v>5.5761964554986054E-2</c:v>
                </c:pt>
                <c:pt idx="102">
                  <c:v>5.4724185974506678E-2</c:v>
                </c:pt>
                <c:pt idx="103">
                  <c:v>5.4619548078961078E-2</c:v>
                </c:pt>
                <c:pt idx="104">
                  <c:v>5.41221597261623E-2</c:v>
                </c:pt>
                <c:pt idx="105">
                  <c:v>6.6508133087934018E-2</c:v>
                </c:pt>
                <c:pt idx="106">
                  <c:v>7.4955134710537941E-2</c:v>
                </c:pt>
                <c:pt idx="107">
                  <c:v>7.2643067237729397E-2</c:v>
                </c:pt>
                <c:pt idx="108">
                  <c:v>7.2644500633558762E-2</c:v>
                </c:pt>
                <c:pt idx="109">
                  <c:v>7.2644500633558762E-2</c:v>
                </c:pt>
                <c:pt idx="110">
                  <c:v>8.0412072633031295E-2</c:v>
                </c:pt>
                <c:pt idx="111">
                  <c:v>7.5598729437934553E-2</c:v>
                </c:pt>
                <c:pt idx="112">
                  <c:v>7.2568530654600893E-2</c:v>
                </c:pt>
                <c:pt idx="113">
                  <c:v>8.130221144308325E-2</c:v>
                </c:pt>
                <c:pt idx="114">
                  <c:v>8.5853243201401419E-2</c:v>
                </c:pt>
                <c:pt idx="115">
                  <c:v>7.7245701245905352E-2</c:v>
                </c:pt>
                <c:pt idx="116">
                  <c:v>8.1295044463936428E-2</c:v>
                </c:pt>
                <c:pt idx="117">
                  <c:v>8.5424657848413243E-2</c:v>
                </c:pt>
                <c:pt idx="118">
                  <c:v>7.9887449759473927E-2</c:v>
                </c:pt>
                <c:pt idx="119">
                  <c:v>6.8982174289463405E-2</c:v>
                </c:pt>
                <c:pt idx="120">
                  <c:v>6.6916650899310426E-2</c:v>
                </c:pt>
                <c:pt idx="121">
                  <c:v>7.636559620665917E-2</c:v>
                </c:pt>
                <c:pt idx="122">
                  <c:v>7.4897798877362254E-2</c:v>
                </c:pt>
                <c:pt idx="123">
                  <c:v>6.1902632288098891E-2</c:v>
                </c:pt>
                <c:pt idx="124">
                  <c:v>6.2430121953314766E-2</c:v>
                </c:pt>
                <c:pt idx="125">
                  <c:v>6.2602129452841826E-2</c:v>
                </c:pt>
                <c:pt idx="126">
                  <c:v>6.4838226946692501E-2</c:v>
                </c:pt>
                <c:pt idx="127">
                  <c:v>4.8693889720256234E-2</c:v>
                </c:pt>
                <c:pt idx="128">
                  <c:v>6.6106782255703989E-2</c:v>
                </c:pt>
                <c:pt idx="129">
                  <c:v>7.3573341131004222E-2</c:v>
                </c:pt>
                <c:pt idx="130">
                  <c:v>8.9452500129003187E-2</c:v>
                </c:pt>
                <c:pt idx="131">
                  <c:v>0.10894955020038632</c:v>
                </c:pt>
                <c:pt idx="132">
                  <c:v>0.10709043580966537</c:v>
                </c:pt>
                <c:pt idx="133">
                  <c:v>0.10514245087752228</c:v>
                </c:pt>
                <c:pt idx="134">
                  <c:v>0.11197688219206103</c:v>
                </c:pt>
                <c:pt idx="135">
                  <c:v>0.11132755388134652</c:v>
                </c:pt>
                <c:pt idx="136">
                  <c:v>0.10775696487033248</c:v>
                </c:pt>
                <c:pt idx="137">
                  <c:v>0.11066675840399731</c:v>
                </c:pt>
                <c:pt idx="138">
                  <c:v>0.11790397394659502</c:v>
                </c:pt>
                <c:pt idx="139">
                  <c:v>0.11600759126431015</c:v>
                </c:pt>
                <c:pt idx="140">
                  <c:v>0.11017367023868685</c:v>
                </c:pt>
                <c:pt idx="141">
                  <c:v>0.10253367046803019</c:v>
                </c:pt>
                <c:pt idx="142">
                  <c:v>0.10485863850330324</c:v>
                </c:pt>
                <c:pt idx="143">
                  <c:v>9.5280687571309253E-2</c:v>
                </c:pt>
                <c:pt idx="144">
                  <c:v>0.10004099512071818</c:v>
                </c:pt>
                <c:pt idx="145">
                  <c:v>9.6957760691696926E-2</c:v>
                </c:pt>
                <c:pt idx="146">
                  <c:v>0.10045811330707077</c:v>
                </c:pt>
                <c:pt idx="147">
                  <c:v>0.10023163676602698</c:v>
                </c:pt>
                <c:pt idx="148">
                  <c:v>0.10815688230673248</c:v>
                </c:pt>
                <c:pt idx="149">
                  <c:v>0.10540046212681276</c:v>
                </c:pt>
                <c:pt idx="150">
                  <c:v>0.10172810201191185</c:v>
                </c:pt>
                <c:pt idx="151">
                  <c:v>9.389172701262849E-2</c:v>
                </c:pt>
                <c:pt idx="152">
                  <c:v>9.8927246561280935E-2</c:v>
                </c:pt>
                <c:pt idx="153">
                  <c:v>0.1105535201334753</c:v>
                </c:pt>
                <c:pt idx="154">
                  <c:v>0.10638090487411667</c:v>
                </c:pt>
                <c:pt idx="155">
                  <c:v>0.10638090487411667</c:v>
                </c:pt>
                <c:pt idx="156">
                  <c:v>9.9919156475219761E-2</c:v>
                </c:pt>
                <c:pt idx="157">
                  <c:v>9.4592657573200789E-2</c:v>
                </c:pt>
                <c:pt idx="158">
                  <c:v>8.81911117991383E-2</c:v>
                </c:pt>
                <c:pt idx="159">
                  <c:v>9.7548319773405945E-2</c:v>
                </c:pt>
                <c:pt idx="160">
                  <c:v>9.2244755204657469E-2</c:v>
                </c:pt>
                <c:pt idx="161">
                  <c:v>8.7335374488991757E-2</c:v>
                </c:pt>
                <c:pt idx="162">
                  <c:v>8.2473295835695959E-2</c:v>
                </c:pt>
                <c:pt idx="163">
                  <c:v>9.4793332989315804E-2</c:v>
                </c:pt>
                <c:pt idx="164">
                  <c:v>9.6619479275960485E-2</c:v>
                </c:pt>
                <c:pt idx="165">
                  <c:v>0.11298885964761141</c:v>
                </c:pt>
                <c:pt idx="166">
                  <c:v>0.112980259272635</c:v>
                </c:pt>
                <c:pt idx="167">
                  <c:v>0.1045791263165714</c:v>
                </c:pt>
                <c:pt idx="168">
                  <c:v>0.10430678110898706</c:v>
                </c:pt>
                <c:pt idx="169">
                  <c:v>0.10993715992683684</c:v>
                </c:pt>
                <c:pt idx="170">
                  <c:v>0.1013769200337109</c:v>
                </c:pt>
                <c:pt idx="171">
                  <c:v>9.9535006392942993E-2</c:v>
                </c:pt>
                <c:pt idx="172">
                  <c:v>9.676855244221727E-2</c:v>
                </c:pt>
                <c:pt idx="173">
                  <c:v>9.8905745623840025E-2</c:v>
                </c:pt>
                <c:pt idx="174">
                  <c:v>0.10697146395582591</c:v>
                </c:pt>
                <c:pt idx="175">
                  <c:v>0.11431475078979858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212-4987-AE6A-0D3F2BA49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" sourceLinked="0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/>
                  <a:t>Cum. return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SDC</c:v>
          </c:tx>
          <c:marker>
            <c:symbol val="none"/>
          </c:marker>
          <c:cat>
            <c:numRef>
              <c:f>'2026 Analysis Data'!$A$2:$A$177</c:f>
              <c:numCache>
                <c:formatCode>yyyy\-mm\-dd</c:formatCode>
                <c:ptCount val="176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46062</c:v>
                </c:pt>
                <c:pt idx="6">
                  <c:v>46063</c:v>
                </c:pt>
                <c:pt idx="7">
                  <c:v>46064</c:v>
                </c:pt>
                <c:pt idx="8">
                  <c:v>46065</c:v>
                </c:pt>
                <c:pt idx="9">
                  <c:v>46066</c:v>
                </c:pt>
                <c:pt idx="10">
                  <c:v>46069</c:v>
                </c:pt>
                <c:pt idx="11">
                  <c:v>46070</c:v>
                </c:pt>
                <c:pt idx="12">
                  <c:v>46071</c:v>
                </c:pt>
                <c:pt idx="13">
                  <c:v>46072</c:v>
                </c:pt>
                <c:pt idx="14">
                  <c:v>46073</c:v>
                </c:pt>
                <c:pt idx="15">
                  <c:v>46076</c:v>
                </c:pt>
                <c:pt idx="16">
                  <c:v>46077</c:v>
                </c:pt>
                <c:pt idx="17">
                  <c:v>46078</c:v>
                </c:pt>
                <c:pt idx="18">
                  <c:v>46079</c:v>
                </c:pt>
                <c:pt idx="19">
                  <c:v>46080</c:v>
                </c:pt>
                <c:pt idx="20">
                  <c:v>46083</c:v>
                </c:pt>
                <c:pt idx="21">
                  <c:v>46084</c:v>
                </c:pt>
                <c:pt idx="22">
                  <c:v>46085</c:v>
                </c:pt>
                <c:pt idx="23">
                  <c:v>46086</c:v>
                </c:pt>
                <c:pt idx="24">
                  <c:v>46087</c:v>
                </c:pt>
                <c:pt idx="25">
                  <c:v>46090</c:v>
                </c:pt>
                <c:pt idx="26">
                  <c:v>46091</c:v>
                </c:pt>
                <c:pt idx="27">
                  <c:v>46092</c:v>
                </c:pt>
                <c:pt idx="28">
                  <c:v>46093</c:v>
                </c:pt>
                <c:pt idx="29">
                  <c:v>46094</c:v>
                </c:pt>
                <c:pt idx="30">
                  <c:v>46097</c:v>
                </c:pt>
                <c:pt idx="31">
                  <c:v>46098</c:v>
                </c:pt>
                <c:pt idx="32">
                  <c:v>46099</c:v>
                </c:pt>
                <c:pt idx="33">
                  <c:v>46100</c:v>
                </c:pt>
                <c:pt idx="34">
                  <c:v>46101</c:v>
                </c:pt>
                <c:pt idx="35">
                  <c:v>46104</c:v>
                </c:pt>
                <c:pt idx="36">
                  <c:v>46105</c:v>
                </c:pt>
                <c:pt idx="37">
                  <c:v>46106</c:v>
                </c:pt>
                <c:pt idx="38">
                  <c:v>46107</c:v>
                </c:pt>
                <c:pt idx="39">
                  <c:v>46108</c:v>
                </c:pt>
                <c:pt idx="40">
                  <c:v>46111</c:v>
                </c:pt>
                <c:pt idx="41">
                  <c:v>46112</c:v>
                </c:pt>
                <c:pt idx="42">
                  <c:v>46113</c:v>
                </c:pt>
                <c:pt idx="43">
                  <c:v>46114</c:v>
                </c:pt>
                <c:pt idx="44">
                  <c:v>46115</c:v>
                </c:pt>
                <c:pt idx="45">
                  <c:v>46118</c:v>
                </c:pt>
                <c:pt idx="46">
                  <c:v>46119</c:v>
                </c:pt>
                <c:pt idx="47">
                  <c:v>46120</c:v>
                </c:pt>
                <c:pt idx="48">
                  <c:v>46121</c:v>
                </c:pt>
                <c:pt idx="49">
                  <c:v>46122</c:v>
                </c:pt>
                <c:pt idx="50">
                  <c:v>46125</c:v>
                </c:pt>
                <c:pt idx="51">
                  <c:v>46126</c:v>
                </c:pt>
                <c:pt idx="52">
                  <c:v>46127</c:v>
                </c:pt>
                <c:pt idx="53">
                  <c:v>46128</c:v>
                </c:pt>
                <c:pt idx="54">
                  <c:v>46129</c:v>
                </c:pt>
                <c:pt idx="55">
                  <c:v>46132</c:v>
                </c:pt>
                <c:pt idx="56">
                  <c:v>46133</c:v>
                </c:pt>
                <c:pt idx="57">
                  <c:v>46134</c:v>
                </c:pt>
                <c:pt idx="58">
                  <c:v>46135</c:v>
                </c:pt>
                <c:pt idx="59">
                  <c:v>46136</c:v>
                </c:pt>
                <c:pt idx="60">
                  <c:v>46139</c:v>
                </c:pt>
                <c:pt idx="61">
                  <c:v>46140</c:v>
                </c:pt>
                <c:pt idx="62">
                  <c:v>46141</c:v>
                </c:pt>
                <c:pt idx="63">
                  <c:v>46142</c:v>
                </c:pt>
                <c:pt idx="64">
                  <c:v>46143</c:v>
                </c:pt>
                <c:pt idx="65">
                  <c:v>46146</c:v>
                </c:pt>
                <c:pt idx="66">
                  <c:v>46147</c:v>
                </c:pt>
                <c:pt idx="67">
                  <c:v>46148</c:v>
                </c:pt>
                <c:pt idx="68">
                  <c:v>46149</c:v>
                </c:pt>
                <c:pt idx="69">
                  <c:v>46150</c:v>
                </c:pt>
                <c:pt idx="70">
                  <c:v>46153</c:v>
                </c:pt>
                <c:pt idx="71">
                  <c:v>46154</c:v>
                </c:pt>
                <c:pt idx="72">
                  <c:v>46155</c:v>
                </c:pt>
                <c:pt idx="73">
                  <c:v>46156</c:v>
                </c:pt>
                <c:pt idx="74">
                  <c:v>46157</c:v>
                </c:pt>
                <c:pt idx="75">
                  <c:v>46160</c:v>
                </c:pt>
                <c:pt idx="76">
                  <c:v>46161</c:v>
                </c:pt>
                <c:pt idx="77">
                  <c:v>46162</c:v>
                </c:pt>
                <c:pt idx="78">
                  <c:v>46163</c:v>
                </c:pt>
                <c:pt idx="79">
                  <c:v>46164</c:v>
                </c:pt>
                <c:pt idx="80">
                  <c:v>46167</c:v>
                </c:pt>
                <c:pt idx="81">
                  <c:v>46168</c:v>
                </c:pt>
                <c:pt idx="82">
                  <c:v>46169</c:v>
                </c:pt>
                <c:pt idx="83">
                  <c:v>46170</c:v>
                </c:pt>
                <c:pt idx="84">
                  <c:v>46171</c:v>
                </c:pt>
                <c:pt idx="85">
                  <c:v>46174</c:v>
                </c:pt>
                <c:pt idx="86">
                  <c:v>46175</c:v>
                </c:pt>
                <c:pt idx="87">
                  <c:v>46176</c:v>
                </c:pt>
                <c:pt idx="88">
                  <c:v>46177</c:v>
                </c:pt>
                <c:pt idx="89">
                  <c:v>46178</c:v>
                </c:pt>
                <c:pt idx="90">
                  <c:v>46181</c:v>
                </c:pt>
                <c:pt idx="91">
                  <c:v>46182</c:v>
                </c:pt>
                <c:pt idx="92">
                  <c:v>46183</c:v>
                </c:pt>
                <c:pt idx="93">
                  <c:v>46184</c:v>
                </c:pt>
                <c:pt idx="94">
                  <c:v>46185</c:v>
                </c:pt>
                <c:pt idx="95">
                  <c:v>46188</c:v>
                </c:pt>
                <c:pt idx="96">
                  <c:v>46189</c:v>
                </c:pt>
                <c:pt idx="97">
                  <c:v>46190</c:v>
                </c:pt>
                <c:pt idx="98">
                  <c:v>46191</c:v>
                </c:pt>
                <c:pt idx="99">
                  <c:v>46192</c:v>
                </c:pt>
                <c:pt idx="100">
                  <c:v>46195</c:v>
                </c:pt>
                <c:pt idx="101">
                  <c:v>46196</c:v>
                </c:pt>
                <c:pt idx="102">
                  <c:v>46197</c:v>
                </c:pt>
                <c:pt idx="103">
                  <c:v>46198</c:v>
                </c:pt>
                <c:pt idx="104">
                  <c:v>46199</c:v>
                </c:pt>
                <c:pt idx="105">
                  <c:v>46202</c:v>
                </c:pt>
                <c:pt idx="106">
                  <c:v>46203</c:v>
                </c:pt>
                <c:pt idx="107">
                  <c:v>46204</c:v>
                </c:pt>
                <c:pt idx="108">
                  <c:v>46205</c:v>
                </c:pt>
                <c:pt idx="109">
                  <c:v>46206</c:v>
                </c:pt>
                <c:pt idx="110">
                  <c:v>46209</c:v>
                </c:pt>
                <c:pt idx="111">
                  <c:v>46210</c:v>
                </c:pt>
                <c:pt idx="112">
                  <c:v>46211</c:v>
                </c:pt>
                <c:pt idx="113">
                  <c:v>46212</c:v>
                </c:pt>
                <c:pt idx="114">
                  <c:v>46213</c:v>
                </c:pt>
                <c:pt idx="115">
                  <c:v>46216</c:v>
                </c:pt>
                <c:pt idx="116">
                  <c:v>46217</c:v>
                </c:pt>
                <c:pt idx="117">
                  <c:v>46218</c:v>
                </c:pt>
                <c:pt idx="118">
                  <c:v>46219</c:v>
                </c:pt>
                <c:pt idx="119">
                  <c:v>46220</c:v>
                </c:pt>
                <c:pt idx="120">
                  <c:v>46223</c:v>
                </c:pt>
                <c:pt idx="121">
                  <c:v>46224</c:v>
                </c:pt>
                <c:pt idx="122">
                  <c:v>46225</c:v>
                </c:pt>
                <c:pt idx="123">
                  <c:v>46226</c:v>
                </c:pt>
                <c:pt idx="124">
                  <c:v>46227</c:v>
                </c:pt>
                <c:pt idx="125">
                  <c:v>46230</c:v>
                </c:pt>
                <c:pt idx="126">
                  <c:v>46231</c:v>
                </c:pt>
                <c:pt idx="127">
                  <c:v>46232</c:v>
                </c:pt>
                <c:pt idx="128">
                  <c:v>46233</c:v>
                </c:pt>
                <c:pt idx="129">
                  <c:v>46234</c:v>
                </c:pt>
                <c:pt idx="130">
                  <c:v>46237</c:v>
                </c:pt>
                <c:pt idx="131">
                  <c:v>46238</c:v>
                </c:pt>
                <c:pt idx="132">
                  <c:v>46239</c:v>
                </c:pt>
                <c:pt idx="133">
                  <c:v>46240</c:v>
                </c:pt>
                <c:pt idx="134">
                  <c:v>46241</c:v>
                </c:pt>
                <c:pt idx="135">
                  <c:v>46244</c:v>
                </c:pt>
                <c:pt idx="136">
                  <c:v>46245</c:v>
                </c:pt>
                <c:pt idx="137">
                  <c:v>46246</c:v>
                </c:pt>
                <c:pt idx="138">
                  <c:v>46247</c:v>
                </c:pt>
                <c:pt idx="139">
                  <c:v>46248</c:v>
                </c:pt>
                <c:pt idx="140">
                  <c:v>46251</c:v>
                </c:pt>
                <c:pt idx="141">
                  <c:v>46252</c:v>
                </c:pt>
                <c:pt idx="142">
                  <c:v>46253</c:v>
                </c:pt>
                <c:pt idx="143">
                  <c:v>46254</c:v>
                </c:pt>
                <c:pt idx="144">
                  <c:v>46255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46265</c:v>
                </c:pt>
                <c:pt idx="151">
                  <c:v>46266</c:v>
                </c:pt>
                <c:pt idx="152">
                  <c:v>46267</c:v>
                </c:pt>
                <c:pt idx="153">
                  <c:v>46268</c:v>
                </c:pt>
                <c:pt idx="154">
                  <c:v>46269</c:v>
                </c:pt>
                <c:pt idx="155">
                  <c:v>46272</c:v>
                </c:pt>
                <c:pt idx="156">
                  <c:v>46273</c:v>
                </c:pt>
                <c:pt idx="157">
                  <c:v>46274</c:v>
                </c:pt>
                <c:pt idx="158">
                  <c:v>46275</c:v>
                </c:pt>
                <c:pt idx="159">
                  <c:v>46276</c:v>
                </c:pt>
                <c:pt idx="160">
                  <c:v>46279</c:v>
                </c:pt>
                <c:pt idx="161">
                  <c:v>46280</c:v>
                </c:pt>
                <c:pt idx="162">
                  <c:v>46281</c:v>
                </c:pt>
                <c:pt idx="163">
                  <c:v>46282</c:v>
                </c:pt>
                <c:pt idx="164">
                  <c:v>46283</c:v>
                </c:pt>
                <c:pt idx="165">
                  <c:v>46286</c:v>
                </c:pt>
                <c:pt idx="166">
                  <c:v>46287</c:v>
                </c:pt>
                <c:pt idx="167">
                  <c:v>46288</c:v>
                </c:pt>
                <c:pt idx="168">
                  <c:v>46289</c:v>
                </c:pt>
                <c:pt idx="169">
                  <c:v>46290</c:v>
                </c:pt>
                <c:pt idx="170">
                  <c:v>46293</c:v>
                </c:pt>
                <c:pt idx="171">
                  <c:v>46294</c:v>
                </c:pt>
                <c:pt idx="172">
                  <c:v>46295</c:v>
                </c:pt>
                <c:pt idx="173">
                  <c:v>46296</c:v>
                </c:pt>
                <c:pt idx="174">
                  <c:v>46297</c:v>
                </c:pt>
                <c:pt idx="175">
                  <c:v>46300</c:v>
                </c:pt>
              </c:numCache>
            </c:numRef>
          </c:cat>
          <c:val>
            <c:numRef>
              <c:f>'2026 Analysis Data'!$G$2:$G$177</c:f>
              <c:numCache>
                <c:formatCode>0.00%;[Red]\(0.00%\);\-</c:formatCode>
                <c:ptCount val="176"/>
                <c:pt idx="0">
                  <c:v>0</c:v>
                </c:pt>
                <c:pt idx="1">
                  <c:v>-1.2614654946802029E-3</c:v>
                </c:pt>
                <c:pt idx="2">
                  <c:v>-3.1430712008035933E-3</c:v>
                </c:pt>
                <c:pt idx="3">
                  <c:v>0</c:v>
                </c:pt>
                <c:pt idx="4">
                  <c:v>-3.2959869698899746E-3</c:v>
                </c:pt>
                <c:pt idx="5">
                  <c:v>-2.4762098505131114E-3</c:v>
                </c:pt>
                <c:pt idx="6">
                  <c:v>-2.1042894510947541E-3</c:v>
                </c:pt>
                <c:pt idx="7">
                  <c:v>0</c:v>
                </c:pt>
                <c:pt idx="8">
                  <c:v>-7.4807033066337514E-4</c:v>
                </c:pt>
                <c:pt idx="9">
                  <c:v>0</c:v>
                </c:pt>
                <c:pt idx="10">
                  <c:v>-4.2844335856884186E-9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-3.1540081304282097E-4</c:v>
                </c:pt>
                <c:pt idx="18">
                  <c:v>-3.3382686295058139E-4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-1.7070242379957357E-5</c:v>
                </c:pt>
                <c:pt idx="26">
                  <c:v>0</c:v>
                </c:pt>
                <c:pt idx="27">
                  <c:v>0</c:v>
                </c:pt>
                <c:pt idx="28">
                  <c:v>-3.3510571475348083E-4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-2.0419567389617921E-4</c:v>
                </c:pt>
                <c:pt idx="33">
                  <c:v>0</c:v>
                </c:pt>
                <c:pt idx="34">
                  <c:v>0</c:v>
                </c:pt>
                <c:pt idx="35">
                  <c:v>-8.5715598390612158E-4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-8.3331805900144218E-9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-7.0624713453648624E-4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-3.1813825333443235E-3</c:v>
                </c:pt>
                <c:pt idx="55">
                  <c:v>-4.2191192567575531E-4</c:v>
                </c:pt>
                <c:pt idx="56">
                  <c:v>-8.1212392802350042E-3</c:v>
                </c:pt>
                <c:pt idx="57">
                  <c:v>-8.6485810034075961E-4</c:v>
                </c:pt>
                <c:pt idx="58">
                  <c:v>-9.2870973844139115E-5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-1.4784335910440483E-3</c:v>
                </c:pt>
                <c:pt idx="64">
                  <c:v>-9.6794420716139751E-4</c:v>
                </c:pt>
                <c:pt idx="65">
                  <c:v>-1.4506731419273722E-3</c:v>
                </c:pt>
                <c:pt idx="66">
                  <c:v>-1.1790906553755809E-3</c:v>
                </c:pt>
                <c:pt idx="67">
                  <c:v>-5.2545437629615277E-3</c:v>
                </c:pt>
                <c:pt idx="68">
                  <c:v>-2.8430532080174764E-3</c:v>
                </c:pt>
                <c:pt idx="69">
                  <c:v>-3.1363663412404819E-3</c:v>
                </c:pt>
                <c:pt idx="70">
                  <c:v>-2.6747000267601795E-3</c:v>
                </c:pt>
                <c:pt idx="71">
                  <c:v>-6.9512511999825222E-4</c:v>
                </c:pt>
                <c:pt idx="72">
                  <c:v>-1.3480569854921187E-3</c:v>
                </c:pt>
                <c:pt idx="73">
                  <c:v>-1.7007438490437288E-3</c:v>
                </c:pt>
                <c:pt idx="74">
                  <c:v>-1.3366459476927828E-3</c:v>
                </c:pt>
                <c:pt idx="75">
                  <c:v>-3.0909909965143312E-3</c:v>
                </c:pt>
                <c:pt idx="76">
                  <c:v>-1.5300966213004363E-3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-4.1005261408599836E-9</c:v>
                </c:pt>
                <c:pt idx="81">
                  <c:v>0</c:v>
                </c:pt>
                <c:pt idx="82">
                  <c:v>0</c:v>
                </c:pt>
                <c:pt idx="83">
                  <c:v>-3.1289574574729917E-3</c:v>
                </c:pt>
                <c:pt idx="84">
                  <c:v>-2.5194573914900653E-3</c:v>
                </c:pt>
                <c:pt idx="85">
                  <c:v>-7.249003862164205E-5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-1.2290904298057126E-2</c:v>
                </c:pt>
                <c:pt idx="92">
                  <c:v>-1.2228598755643749E-2</c:v>
                </c:pt>
                <c:pt idx="93">
                  <c:v>-1.490593564480247E-2</c:v>
                </c:pt>
                <c:pt idx="94">
                  <c:v>-2.0101227008236244E-2</c:v>
                </c:pt>
                <c:pt idx="95">
                  <c:v>-1.9882861982317035E-2</c:v>
                </c:pt>
                <c:pt idx="96">
                  <c:v>-1.9808999110021319E-2</c:v>
                </c:pt>
                <c:pt idx="97">
                  <c:v>-1.9742435979123729E-2</c:v>
                </c:pt>
                <c:pt idx="98">
                  <c:v>-1.9742044093715161E-2</c:v>
                </c:pt>
                <c:pt idx="99">
                  <c:v>-1.9742044093715161E-2</c:v>
                </c:pt>
                <c:pt idx="100">
                  <c:v>-1.9447309044193339E-2</c:v>
                </c:pt>
                <c:pt idx="101">
                  <c:v>-1.937698845370317E-2</c:v>
                </c:pt>
                <c:pt idx="102">
                  <c:v>-1.9837435338603604E-2</c:v>
                </c:pt>
                <c:pt idx="103">
                  <c:v>-1.8909266359409593E-2</c:v>
                </c:pt>
                <c:pt idx="104">
                  <c:v>-1.8829056515176523E-2</c:v>
                </c:pt>
                <c:pt idx="105">
                  <c:v>-1.7982304148224659E-2</c:v>
                </c:pt>
                <c:pt idx="106">
                  <c:v>-1.7766690849955413E-2</c:v>
                </c:pt>
                <c:pt idx="107">
                  <c:v>-1.6956025281470222E-2</c:v>
                </c:pt>
                <c:pt idx="108">
                  <c:v>-1.6894766070563616E-2</c:v>
                </c:pt>
                <c:pt idx="109">
                  <c:v>-1.6894761979962092E-2</c:v>
                </c:pt>
                <c:pt idx="110">
                  <c:v>-1.6523147203772237E-2</c:v>
                </c:pt>
                <c:pt idx="111">
                  <c:v>-1.6639535627901436E-2</c:v>
                </c:pt>
                <c:pt idx="112">
                  <c:v>-1.9125747402593762E-2</c:v>
                </c:pt>
                <c:pt idx="113">
                  <c:v>-1.9859032582705494E-2</c:v>
                </c:pt>
                <c:pt idx="114">
                  <c:v>-1.9669730563298571E-2</c:v>
                </c:pt>
                <c:pt idx="115">
                  <c:v>-1.934002914275168E-2</c:v>
                </c:pt>
                <c:pt idx="116">
                  <c:v>-1.8485200566287885E-2</c:v>
                </c:pt>
                <c:pt idx="117">
                  <c:v>-1.9198772012054666E-2</c:v>
                </c:pt>
                <c:pt idx="118">
                  <c:v>-1.9074548319148787E-2</c:v>
                </c:pt>
                <c:pt idx="119">
                  <c:v>-1.7869575267161264E-2</c:v>
                </c:pt>
                <c:pt idx="120">
                  <c:v>-1.5530185325042578E-2</c:v>
                </c:pt>
                <c:pt idx="121">
                  <c:v>-1.4858457818546444E-2</c:v>
                </c:pt>
                <c:pt idx="122">
                  <c:v>-1.2616149093427675E-2</c:v>
                </c:pt>
                <c:pt idx="123">
                  <c:v>-1.0651704340684076E-2</c:v>
                </c:pt>
                <c:pt idx="124">
                  <c:v>-1.0167720006039271E-2</c:v>
                </c:pt>
                <c:pt idx="125">
                  <c:v>-9.1482191768458287E-3</c:v>
                </c:pt>
                <c:pt idx="126">
                  <c:v>-6.8822552085746613E-3</c:v>
                </c:pt>
                <c:pt idx="127">
                  <c:v>-6.8354588627245194E-3</c:v>
                </c:pt>
                <c:pt idx="128">
                  <c:v>-6.9291431648614843E-3</c:v>
                </c:pt>
                <c:pt idx="129">
                  <c:v>-6.9720507063462112E-3</c:v>
                </c:pt>
                <c:pt idx="130">
                  <c:v>-8.1514225435439513E-3</c:v>
                </c:pt>
                <c:pt idx="131">
                  <c:v>-1.0426232402735103E-2</c:v>
                </c:pt>
                <c:pt idx="132">
                  <c:v>-6.4132266486985889E-3</c:v>
                </c:pt>
                <c:pt idx="133">
                  <c:v>-3.3686598821107694E-3</c:v>
                </c:pt>
                <c:pt idx="134">
                  <c:v>-2.5374049790476416E-3</c:v>
                </c:pt>
                <c:pt idx="135">
                  <c:v>-2.0999867218463031E-4</c:v>
                </c:pt>
                <c:pt idx="136">
                  <c:v>0</c:v>
                </c:pt>
                <c:pt idx="137">
                  <c:v>0</c:v>
                </c:pt>
                <c:pt idx="138">
                  <c:v>-1.0987036785150561E-3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-9.2180741907488262E-4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-2.4407119400005062E-4</c:v>
                </c:pt>
                <c:pt idx="149">
                  <c:v>-6.6409548137180696E-4</c:v>
                </c:pt>
                <c:pt idx="150">
                  <c:v>0</c:v>
                </c:pt>
                <c:pt idx="151">
                  <c:v>-1.4799714332520697E-3</c:v>
                </c:pt>
                <c:pt idx="152">
                  <c:v>-7.5391575627736795E-4</c:v>
                </c:pt>
                <c:pt idx="153">
                  <c:v>-2.09636488705367E-3</c:v>
                </c:pt>
                <c:pt idx="154">
                  <c:v>0</c:v>
                </c:pt>
                <c:pt idx="155">
                  <c:v>-4.0565907299949799E-9</c:v>
                </c:pt>
                <c:pt idx="156">
                  <c:v>0</c:v>
                </c:pt>
                <c:pt idx="157">
                  <c:v>0</c:v>
                </c:pt>
                <c:pt idx="158">
                  <c:v>-1.2871814105985813E-4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-2.1385247755780767E-3</c:v>
                </c:pt>
                <c:pt idx="170">
                  <c:v>-2.6524755569190539E-5</c:v>
                </c:pt>
                <c:pt idx="171">
                  <c:v>0</c:v>
                </c:pt>
                <c:pt idx="172">
                  <c:v>-1.4830637457977636E-3</c:v>
                </c:pt>
                <c:pt idx="173">
                  <c:v>-2.3207461376227867E-3</c:v>
                </c:pt>
                <c:pt idx="174">
                  <c:v>-2.2353533078016685E-3</c:v>
                </c:pt>
                <c:pt idx="175">
                  <c:v>-2.0548148540812106E-3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DBA-44E5-9CB8-10F5EE305B44}"/>
            </c:ext>
          </c:extLst>
        </c:ser>
        <c:ser>
          <c:idx val="1"/>
          <c:order val="1"/>
          <c:tx>
            <c:v>S&amp;P 500</c:v>
          </c:tx>
          <c:marker>
            <c:symbol val="none"/>
          </c:marker>
          <c:cat>
            <c:numRef>
              <c:f>'2026 Analysis Data'!$A$2:$A$177</c:f>
              <c:numCache>
                <c:formatCode>yyyy\-mm\-dd</c:formatCode>
                <c:ptCount val="176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46062</c:v>
                </c:pt>
                <c:pt idx="6">
                  <c:v>46063</c:v>
                </c:pt>
                <c:pt idx="7">
                  <c:v>46064</c:v>
                </c:pt>
                <c:pt idx="8">
                  <c:v>46065</c:v>
                </c:pt>
                <c:pt idx="9">
                  <c:v>46066</c:v>
                </c:pt>
                <c:pt idx="10">
                  <c:v>46069</c:v>
                </c:pt>
                <c:pt idx="11">
                  <c:v>46070</c:v>
                </c:pt>
                <c:pt idx="12">
                  <c:v>46071</c:v>
                </c:pt>
                <c:pt idx="13">
                  <c:v>46072</c:v>
                </c:pt>
                <c:pt idx="14">
                  <c:v>46073</c:v>
                </c:pt>
                <c:pt idx="15">
                  <c:v>46076</c:v>
                </c:pt>
                <c:pt idx="16">
                  <c:v>46077</c:v>
                </c:pt>
                <c:pt idx="17">
                  <c:v>46078</c:v>
                </c:pt>
                <c:pt idx="18">
                  <c:v>46079</c:v>
                </c:pt>
                <c:pt idx="19">
                  <c:v>46080</c:v>
                </c:pt>
                <c:pt idx="20">
                  <c:v>46083</c:v>
                </c:pt>
                <c:pt idx="21">
                  <c:v>46084</c:v>
                </c:pt>
                <c:pt idx="22">
                  <c:v>46085</c:v>
                </c:pt>
                <c:pt idx="23">
                  <c:v>46086</c:v>
                </c:pt>
                <c:pt idx="24">
                  <c:v>46087</c:v>
                </c:pt>
                <c:pt idx="25">
                  <c:v>46090</c:v>
                </c:pt>
                <c:pt idx="26">
                  <c:v>46091</c:v>
                </c:pt>
                <c:pt idx="27">
                  <c:v>46092</c:v>
                </c:pt>
                <c:pt idx="28">
                  <c:v>46093</c:v>
                </c:pt>
                <c:pt idx="29">
                  <c:v>46094</c:v>
                </c:pt>
                <c:pt idx="30">
                  <c:v>46097</c:v>
                </c:pt>
                <c:pt idx="31">
                  <c:v>46098</c:v>
                </c:pt>
                <c:pt idx="32">
                  <c:v>46099</c:v>
                </c:pt>
                <c:pt idx="33">
                  <c:v>46100</c:v>
                </c:pt>
                <c:pt idx="34">
                  <c:v>46101</c:v>
                </c:pt>
                <c:pt idx="35">
                  <c:v>46104</c:v>
                </c:pt>
                <c:pt idx="36">
                  <c:v>46105</c:v>
                </c:pt>
                <c:pt idx="37">
                  <c:v>46106</c:v>
                </c:pt>
                <c:pt idx="38">
                  <c:v>46107</c:v>
                </c:pt>
                <c:pt idx="39">
                  <c:v>46108</c:v>
                </c:pt>
                <c:pt idx="40">
                  <c:v>46111</c:v>
                </c:pt>
                <c:pt idx="41">
                  <c:v>46112</c:v>
                </c:pt>
                <c:pt idx="42">
                  <c:v>46113</c:v>
                </c:pt>
                <c:pt idx="43">
                  <c:v>46114</c:v>
                </c:pt>
                <c:pt idx="44">
                  <c:v>46115</c:v>
                </c:pt>
                <c:pt idx="45">
                  <c:v>46118</c:v>
                </c:pt>
                <c:pt idx="46">
                  <c:v>46119</c:v>
                </c:pt>
                <c:pt idx="47">
                  <c:v>46120</c:v>
                </c:pt>
                <c:pt idx="48">
                  <c:v>46121</c:v>
                </c:pt>
                <c:pt idx="49">
                  <c:v>46122</c:v>
                </c:pt>
                <c:pt idx="50">
                  <c:v>46125</c:v>
                </c:pt>
                <c:pt idx="51">
                  <c:v>46126</c:v>
                </c:pt>
                <c:pt idx="52">
                  <c:v>46127</c:v>
                </c:pt>
                <c:pt idx="53">
                  <c:v>46128</c:v>
                </c:pt>
                <c:pt idx="54">
                  <c:v>46129</c:v>
                </c:pt>
                <c:pt idx="55">
                  <c:v>46132</c:v>
                </c:pt>
                <c:pt idx="56">
                  <c:v>46133</c:v>
                </c:pt>
                <c:pt idx="57">
                  <c:v>46134</c:v>
                </c:pt>
                <c:pt idx="58">
                  <c:v>46135</c:v>
                </c:pt>
                <c:pt idx="59">
                  <c:v>46136</c:v>
                </c:pt>
                <c:pt idx="60">
                  <c:v>46139</c:v>
                </c:pt>
                <c:pt idx="61">
                  <c:v>46140</c:v>
                </c:pt>
                <c:pt idx="62">
                  <c:v>46141</c:v>
                </c:pt>
                <c:pt idx="63">
                  <c:v>46142</c:v>
                </c:pt>
                <c:pt idx="64">
                  <c:v>46143</c:v>
                </c:pt>
                <c:pt idx="65">
                  <c:v>46146</c:v>
                </c:pt>
                <c:pt idx="66">
                  <c:v>46147</c:v>
                </c:pt>
                <c:pt idx="67">
                  <c:v>46148</c:v>
                </c:pt>
                <c:pt idx="68">
                  <c:v>46149</c:v>
                </c:pt>
                <c:pt idx="69">
                  <c:v>46150</c:v>
                </c:pt>
                <c:pt idx="70">
                  <c:v>46153</c:v>
                </c:pt>
                <c:pt idx="71">
                  <c:v>46154</c:v>
                </c:pt>
                <c:pt idx="72">
                  <c:v>46155</c:v>
                </c:pt>
                <c:pt idx="73">
                  <c:v>46156</c:v>
                </c:pt>
                <c:pt idx="74">
                  <c:v>46157</c:v>
                </c:pt>
                <c:pt idx="75">
                  <c:v>46160</c:v>
                </c:pt>
                <c:pt idx="76">
                  <c:v>46161</c:v>
                </c:pt>
                <c:pt idx="77">
                  <c:v>46162</c:v>
                </c:pt>
                <c:pt idx="78">
                  <c:v>46163</c:v>
                </c:pt>
                <c:pt idx="79">
                  <c:v>46164</c:v>
                </c:pt>
                <c:pt idx="80">
                  <c:v>46167</c:v>
                </c:pt>
                <c:pt idx="81">
                  <c:v>46168</c:v>
                </c:pt>
                <c:pt idx="82">
                  <c:v>46169</c:v>
                </c:pt>
                <c:pt idx="83">
                  <c:v>46170</c:v>
                </c:pt>
                <c:pt idx="84">
                  <c:v>46171</c:v>
                </c:pt>
                <c:pt idx="85">
                  <c:v>46174</c:v>
                </c:pt>
                <c:pt idx="86">
                  <c:v>46175</c:v>
                </c:pt>
                <c:pt idx="87">
                  <c:v>46176</c:v>
                </c:pt>
                <c:pt idx="88">
                  <c:v>46177</c:v>
                </c:pt>
                <c:pt idx="89">
                  <c:v>46178</c:v>
                </c:pt>
                <c:pt idx="90">
                  <c:v>46181</c:v>
                </c:pt>
                <c:pt idx="91">
                  <c:v>46182</c:v>
                </c:pt>
                <c:pt idx="92">
                  <c:v>46183</c:v>
                </c:pt>
                <c:pt idx="93">
                  <c:v>46184</c:v>
                </c:pt>
                <c:pt idx="94">
                  <c:v>46185</c:v>
                </c:pt>
                <c:pt idx="95">
                  <c:v>46188</c:v>
                </c:pt>
                <c:pt idx="96">
                  <c:v>46189</c:v>
                </c:pt>
                <c:pt idx="97">
                  <c:v>46190</c:v>
                </c:pt>
                <c:pt idx="98">
                  <c:v>46191</c:v>
                </c:pt>
                <c:pt idx="99">
                  <c:v>46192</c:v>
                </c:pt>
                <c:pt idx="100">
                  <c:v>46195</c:v>
                </c:pt>
                <c:pt idx="101">
                  <c:v>46196</c:v>
                </c:pt>
                <c:pt idx="102">
                  <c:v>46197</c:v>
                </c:pt>
                <c:pt idx="103">
                  <c:v>46198</c:v>
                </c:pt>
                <c:pt idx="104">
                  <c:v>46199</c:v>
                </c:pt>
                <c:pt idx="105">
                  <c:v>46202</c:v>
                </c:pt>
                <c:pt idx="106">
                  <c:v>46203</c:v>
                </c:pt>
                <c:pt idx="107">
                  <c:v>46204</c:v>
                </c:pt>
                <c:pt idx="108">
                  <c:v>46205</c:v>
                </c:pt>
                <c:pt idx="109">
                  <c:v>46206</c:v>
                </c:pt>
                <c:pt idx="110">
                  <c:v>46209</c:v>
                </c:pt>
                <c:pt idx="111">
                  <c:v>46210</c:v>
                </c:pt>
                <c:pt idx="112">
                  <c:v>46211</c:v>
                </c:pt>
                <c:pt idx="113">
                  <c:v>46212</c:v>
                </c:pt>
                <c:pt idx="114">
                  <c:v>46213</c:v>
                </c:pt>
                <c:pt idx="115">
                  <c:v>46216</c:v>
                </c:pt>
                <c:pt idx="116">
                  <c:v>46217</c:v>
                </c:pt>
                <c:pt idx="117">
                  <c:v>46218</c:v>
                </c:pt>
                <c:pt idx="118">
                  <c:v>46219</c:v>
                </c:pt>
                <c:pt idx="119">
                  <c:v>46220</c:v>
                </c:pt>
                <c:pt idx="120">
                  <c:v>46223</c:v>
                </c:pt>
                <c:pt idx="121">
                  <c:v>46224</c:v>
                </c:pt>
                <c:pt idx="122">
                  <c:v>46225</c:v>
                </c:pt>
                <c:pt idx="123">
                  <c:v>46226</c:v>
                </c:pt>
                <c:pt idx="124">
                  <c:v>46227</c:v>
                </c:pt>
                <c:pt idx="125">
                  <c:v>46230</c:v>
                </c:pt>
                <c:pt idx="126">
                  <c:v>46231</c:v>
                </c:pt>
                <c:pt idx="127">
                  <c:v>46232</c:v>
                </c:pt>
                <c:pt idx="128">
                  <c:v>46233</c:v>
                </c:pt>
                <c:pt idx="129">
                  <c:v>46234</c:v>
                </c:pt>
                <c:pt idx="130">
                  <c:v>46237</c:v>
                </c:pt>
                <c:pt idx="131">
                  <c:v>46238</c:v>
                </c:pt>
                <c:pt idx="132">
                  <c:v>46239</c:v>
                </c:pt>
                <c:pt idx="133">
                  <c:v>46240</c:v>
                </c:pt>
                <c:pt idx="134">
                  <c:v>46241</c:v>
                </c:pt>
                <c:pt idx="135">
                  <c:v>46244</c:v>
                </c:pt>
                <c:pt idx="136">
                  <c:v>46245</c:v>
                </c:pt>
                <c:pt idx="137">
                  <c:v>46246</c:v>
                </c:pt>
                <c:pt idx="138">
                  <c:v>46247</c:v>
                </c:pt>
                <c:pt idx="139">
                  <c:v>46248</c:v>
                </c:pt>
                <c:pt idx="140">
                  <c:v>46251</c:v>
                </c:pt>
                <c:pt idx="141">
                  <c:v>46252</c:v>
                </c:pt>
                <c:pt idx="142">
                  <c:v>46253</c:v>
                </c:pt>
                <c:pt idx="143">
                  <c:v>46254</c:v>
                </c:pt>
                <c:pt idx="144">
                  <c:v>46255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46265</c:v>
                </c:pt>
                <c:pt idx="151">
                  <c:v>46266</c:v>
                </c:pt>
                <c:pt idx="152">
                  <c:v>46267</c:v>
                </c:pt>
                <c:pt idx="153">
                  <c:v>46268</c:v>
                </c:pt>
                <c:pt idx="154">
                  <c:v>46269</c:v>
                </c:pt>
                <c:pt idx="155">
                  <c:v>46272</c:v>
                </c:pt>
                <c:pt idx="156">
                  <c:v>46273</c:v>
                </c:pt>
                <c:pt idx="157">
                  <c:v>46274</c:v>
                </c:pt>
                <c:pt idx="158">
                  <c:v>46275</c:v>
                </c:pt>
                <c:pt idx="159">
                  <c:v>46276</c:v>
                </c:pt>
                <c:pt idx="160">
                  <c:v>46279</c:v>
                </c:pt>
                <c:pt idx="161">
                  <c:v>46280</c:v>
                </c:pt>
                <c:pt idx="162">
                  <c:v>46281</c:v>
                </c:pt>
                <c:pt idx="163">
                  <c:v>46282</c:v>
                </c:pt>
                <c:pt idx="164">
                  <c:v>46283</c:v>
                </c:pt>
                <c:pt idx="165">
                  <c:v>46286</c:v>
                </c:pt>
                <c:pt idx="166">
                  <c:v>46287</c:v>
                </c:pt>
                <c:pt idx="167">
                  <c:v>46288</c:v>
                </c:pt>
                <c:pt idx="168">
                  <c:v>46289</c:v>
                </c:pt>
                <c:pt idx="169">
                  <c:v>46290</c:v>
                </c:pt>
                <c:pt idx="170">
                  <c:v>46293</c:v>
                </c:pt>
                <c:pt idx="171">
                  <c:v>46294</c:v>
                </c:pt>
                <c:pt idx="172">
                  <c:v>46295</c:v>
                </c:pt>
                <c:pt idx="173">
                  <c:v>46296</c:v>
                </c:pt>
                <c:pt idx="174">
                  <c:v>46297</c:v>
                </c:pt>
                <c:pt idx="175">
                  <c:v>46300</c:v>
                </c:pt>
              </c:numCache>
            </c:numRef>
          </c:cat>
          <c:val>
            <c:numRef>
              <c:f>'2026 Analysis Data'!$K$2:$K$177</c:f>
              <c:numCache>
                <c:formatCode>0.00%;[Red]\(0.00%\);\-</c:formatCode>
                <c:ptCount val="176"/>
                <c:pt idx="0">
                  <c:v>0</c:v>
                </c:pt>
                <c:pt idx="1">
                  <c:v>-8.4039997477222128E-3</c:v>
                </c:pt>
                <c:pt idx="2">
                  <c:v>-1.3433785713056978E-2</c:v>
                </c:pt>
                <c:pt idx="3">
                  <c:v>-2.5520179346486205E-2</c:v>
                </c:pt>
                <c:pt idx="4">
                  <c:v>-6.3270091909340964E-3</c:v>
                </c:pt>
                <c:pt idx="5">
                  <c:v>-1.6656059537529799E-3</c:v>
                </c:pt>
                <c:pt idx="6">
                  <c:v>-4.9638497571826701E-3</c:v>
                </c:pt>
                <c:pt idx="7">
                  <c:v>-5.0125852153820594E-3</c:v>
                </c:pt>
                <c:pt idx="8">
                  <c:v>-2.0595031276696929E-2</c:v>
                </c:pt>
                <c:pt idx="9">
                  <c:v>-2.0106243298874449E-2</c:v>
                </c:pt>
                <c:pt idx="10">
                  <c:v>-2.0106243298874449E-2</c:v>
                </c:pt>
                <c:pt idx="11">
                  <c:v>-1.9095699239153552E-2</c:v>
                </c:pt>
                <c:pt idx="12">
                  <c:v>-1.3635894525001246E-2</c:v>
                </c:pt>
                <c:pt idx="13">
                  <c:v>-1.6419549225679564E-2</c:v>
                </c:pt>
                <c:pt idx="14">
                  <c:v>-9.5937182861173254E-3</c:v>
                </c:pt>
                <c:pt idx="15">
                  <c:v>-1.9879766757830653E-2</c:v>
                </c:pt>
                <c:pt idx="16">
                  <c:v>-1.2380239778454372E-2</c:v>
                </c:pt>
                <c:pt idx="17">
                  <c:v>-4.3446227588855857E-3</c:v>
                </c:pt>
                <c:pt idx="18">
                  <c:v>-9.6868890150277887E-3</c:v>
                </c:pt>
                <c:pt idx="19">
                  <c:v>-1.398420971154346E-2</c:v>
                </c:pt>
                <c:pt idx="20">
                  <c:v>-1.3591459254290061E-2</c:v>
                </c:pt>
                <c:pt idx="21">
                  <c:v>-2.2907098749505361E-2</c:v>
                </c:pt>
                <c:pt idx="22">
                  <c:v>-1.5328734999512594E-2</c:v>
                </c:pt>
                <c:pt idx="23">
                  <c:v>-2.0888877421722185E-2</c:v>
                </c:pt>
                <c:pt idx="24">
                  <c:v>-3.3888344198473641E-2</c:v>
                </c:pt>
                <c:pt idx="25">
                  <c:v>-2.5865627741369579E-2</c:v>
                </c:pt>
                <c:pt idx="26">
                  <c:v>-2.7945485089816757E-2</c:v>
                </c:pt>
                <c:pt idx="27">
                  <c:v>-2.8759653920911066E-2</c:v>
                </c:pt>
                <c:pt idx="28">
                  <c:v>-4.3549432088572537E-2</c:v>
                </c:pt>
                <c:pt idx="29">
                  <c:v>-4.9344651426802333E-2</c:v>
                </c:pt>
                <c:pt idx="30">
                  <c:v>-3.9713664849120867E-2</c:v>
                </c:pt>
                <c:pt idx="31">
                  <c:v>-3.7318460418207633E-2</c:v>
                </c:pt>
                <c:pt idx="32">
                  <c:v>-5.0418264903016596E-2</c:v>
                </c:pt>
                <c:pt idx="33">
                  <c:v>-5.3028478708338489E-2</c:v>
                </c:pt>
                <c:pt idx="34">
                  <c:v>-6.7363870398082892E-2</c:v>
                </c:pt>
                <c:pt idx="35">
                  <c:v>-5.6682204677457437E-2</c:v>
                </c:pt>
                <c:pt idx="36">
                  <c:v>-6.0212658605248714E-2</c:v>
                </c:pt>
                <c:pt idx="37">
                  <c:v>-5.5119803223420805E-2</c:v>
                </c:pt>
                <c:pt idx="38">
                  <c:v>-7.1566586969858736E-2</c:v>
                </c:pt>
                <c:pt idx="39">
                  <c:v>-8.709169719799803E-2</c:v>
                </c:pt>
                <c:pt idx="40">
                  <c:v>-9.0693820917258861E-2</c:v>
                </c:pt>
                <c:pt idx="41">
                  <c:v>-6.4204665990103993E-2</c:v>
                </c:pt>
                <c:pt idx="42">
                  <c:v>-5.7496373508551968E-2</c:v>
                </c:pt>
                <c:pt idx="43">
                  <c:v>-5.6439960782290521E-2</c:v>
                </c:pt>
                <c:pt idx="44">
                  <c:v>-5.6439960782290521E-2</c:v>
                </c:pt>
                <c:pt idx="45">
                  <c:v>-5.226304533544357E-2</c:v>
                </c:pt>
                <c:pt idx="46">
                  <c:v>-5.1543480629089089E-2</c:v>
                </c:pt>
                <c:pt idx="47">
                  <c:v>-2.7754843444507848E-2</c:v>
                </c:pt>
                <c:pt idx="48">
                  <c:v>-2.1756081898504531E-2</c:v>
                </c:pt>
                <c:pt idx="49">
                  <c:v>-2.2869830457941664E-2</c:v>
                </c:pt>
                <c:pt idx="50">
                  <c:v>-1.2929230381111823E-2</c:v>
                </c:pt>
                <c:pt idx="51">
                  <c:v>-1.2986566214292505E-3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-2.3743836004750385E-3</c:v>
                </c:pt>
                <c:pt idx="56">
                  <c:v>-8.707476501741751E-3</c:v>
                </c:pt>
                <c:pt idx="57">
                  <c:v>0</c:v>
                </c:pt>
                <c:pt idx="58">
                  <c:v>-4.1328682105381542E-3</c:v>
                </c:pt>
                <c:pt idx="59">
                  <c:v>0</c:v>
                </c:pt>
                <c:pt idx="60">
                  <c:v>0</c:v>
                </c:pt>
                <c:pt idx="61">
                  <c:v>-4.8941232884158747E-3</c:v>
                </c:pt>
                <c:pt idx="62">
                  <c:v>-5.2913961842286916E-3</c:v>
                </c:pt>
                <c:pt idx="63">
                  <c:v>0</c:v>
                </c:pt>
                <c:pt idx="64">
                  <c:v>0</c:v>
                </c:pt>
                <c:pt idx="65">
                  <c:v>-4.0621732419378054E-3</c:v>
                </c:pt>
                <c:pt idx="66">
                  <c:v>0</c:v>
                </c:pt>
                <c:pt idx="67">
                  <c:v>0</c:v>
                </c:pt>
                <c:pt idx="68">
                  <c:v>-3.8030609141467275E-3</c:v>
                </c:pt>
                <c:pt idx="69">
                  <c:v>0</c:v>
                </c:pt>
                <c:pt idx="70">
                  <c:v>0</c:v>
                </c:pt>
                <c:pt idx="71">
                  <c:v>-1.6026246350926421E-3</c:v>
                </c:pt>
                <c:pt idx="72">
                  <c:v>0</c:v>
                </c:pt>
                <c:pt idx="73">
                  <c:v>0</c:v>
                </c:pt>
                <c:pt idx="74">
                  <c:v>-1.2363289269507471E-2</c:v>
                </c:pt>
                <c:pt idx="75">
                  <c:v>-1.3089835813812067E-2</c:v>
                </c:pt>
                <c:pt idx="76">
                  <c:v>-1.9680746116641945E-2</c:v>
                </c:pt>
                <c:pt idx="77">
                  <c:v>-9.1011619412255662E-3</c:v>
                </c:pt>
                <c:pt idx="78">
                  <c:v>-7.4014429614304156E-3</c:v>
                </c:pt>
                <c:pt idx="79">
                  <c:v>-3.7020545936405913E-3</c:v>
                </c:pt>
                <c:pt idx="80">
                  <c:v>-3.7020545936405913E-3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-7.3720922286846235E-3</c:v>
                </c:pt>
                <c:pt idx="88">
                  <c:v>-3.347008717729083E-3</c:v>
                </c:pt>
                <c:pt idx="89">
                  <c:v>-2.9703881058322446E-2</c:v>
                </c:pt>
                <c:pt idx="90">
                  <c:v>-2.681417859649049E-2</c:v>
                </c:pt>
                <c:pt idx="91">
                  <c:v>-2.9321478413305235E-2</c:v>
                </c:pt>
                <c:pt idx="92">
                  <c:v>-4.5045980304292743E-2</c:v>
                </c:pt>
                <c:pt idx="93">
                  <c:v>-2.8316193109393484E-2</c:v>
                </c:pt>
                <c:pt idx="94">
                  <c:v>-2.3433003319412782E-2</c:v>
                </c:pt>
                <c:pt idx="95">
                  <c:v>-7.2919322240591056E-3</c:v>
                </c:pt>
                <c:pt idx="96">
                  <c:v>-1.2934670910328516E-2</c:v>
                </c:pt>
                <c:pt idx="97">
                  <c:v>-2.4925819143260308E-2</c:v>
                </c:pt>
                <c:pt idx="98">
                  <c:v>-1.4349954926423658E-2</c:v>
                </c:pt>
                <c:pt idx="99">
                  <c:v>-1.4349954926423658E-2</c:v>
                </c:pt>
                <c:pt idx="100">
                  <c:v>-1.8001834481417456E-2</c:v>
                </c:pt>
                <c:pt idx="101">
                  <c:v>-3.2106053000218293E-2</c:v>
                </c:pt>
                <c:pt idx="102">
                  <c:v>-3.3057460268233863E-2</c:v>
                </c:pt>
                <c:pt idx="103">
                  <c:v>-3.3153389454097293E-2</c:v>
                </c:pt>
                <c:pt idx="104">
                  <c:v>-3.3609381611557798E-2</c:v>
                </c:pt>
                <c:pt idx="105">
                  <c:v>-2.2254257021885104E-2</c:v>
                </c:pt>
                <c:pt idx="106">
                  <c:v>-1.4510274935675138E-2</c:v>
                </c:pt>
                <c:pt idx="107">
                  <c:v>-1.6629915713726628E-2</c:v>
                </c:pt>
                <c:pt idx="108">
                  <c:v>-1.6628601615290228E-2</c:v>
                </c:pt>
                <c:pt idx="109">
                  <c:v>-1.6628601615290228E-2</c:v>
                </c:pt>
                <c:pt idx="110">
                  <c:v>-9.5075021879742483E-3</c:v>
                </c:pt>
                <c:pt idx="111">
                  <c:v>-1.3920244737693266E-2</c:v>
                </c:pt>
                <c:pt idx="112">
                  <c:v>-1.669824883242399E-2</c:v>
                </c:pt>
                <c:pt idx="113">
                  <c:v>-8.6914470589167792E-3</c:v>
                </c:pt>
                <c:pt idx="114">
                  <c:v>-4.5191845230745376E-3</c:v>
                </c:pt>
                <c:pt idx="115">
                  <c:v>-1.2410345634171205E-2</c:v>
                </c:pt>
                <c:pt idx="116">
                  <c:v>-8.6980175510991131E-3</c:v>
                </c:pt>
                <c:pt idx="117">
                  <c:v>-4.9120999555839484E-3</c:v>
                </c:pt>
                <c:pt idx="118">
                  <c:v>-9.9884622157280223E-3</c:v>
                </c:pt>
                <c:pt idx="119">
                  <c:v>-1.9986123120511179E-2</c:v>
                </c:pt>
                <c:pt idx="120">
                  <c:v>-2.187973896748685E-2</c:v>
                </c:pt>
                <c:pt idx="121">
                  <c:v>-1.3217202074173318E-2</c:v>
                </c:pt>
                <c:pt idx="122">
                  <c:v>-1.4562838873134587E-2</c:v>
                </c:pt>
                <c:pt idx="123">
                  <c:v>-2.6476455298313883E-2</c:v>
                </c:pt>
                <c:pt idx="124">
                  <c:v>-2.5992867073687309E-2</c:v>
                </c:pt>
                <c:pt idx="125">
                  <c:v>-2.5835175261308962E-2</c:v>
                </c:pt>
                <c:pt idx="126">
                  <c:v>-2.3785181700391345E-2</c:v>
                </c:pt>
                <c:pt idx="127">
                  <c:v>-3.8585872390529463E-2</c:v>
                </c:pt>
                <c:pt idx="128">
                  <c:v>-2.262220458410158E-2</c:v>
                </c:pt>
                <c:pt idx="129">
                  <c:v>-1.5777065828447623E-2</c:v>
                </c:pt>
                <c:pt idx="130">
                  <c:v>-1.2194833490593027E-3</c:v>
                </c:pt>
                <c:pt idx="131">
                  <c:v>0</c:v>
                </c:pt>
                <c:pt idx="132">
                  <c:v>-1.6764643534821211E-3</c:v>
                </c:pt>
                <c:pt idx="133">
                  <c:v>-3.4330680978013062E-3</c:v>
                </c:pt>
                <c:pt idx="134">
                  <c:v>0</c:v>
                </c:pt>
                <c:pt idx="135">
                  <c:v>-5.8394047674303895E-4</c:v>
                </c:pt>
                <c:pt idx="136">
                  <c:v>-3.7949685729165017E-3</c:v>
                </c:pt>
                <c:pt idx="137">
                  <c:v>-1.1781933680861112E-3</c:v>
                </c:pt>
                <c:pt idx="138">
                  <c:v>0</c:v>
                </c:pt>
                <c:pt idx="139">
                  <c:v>-1.6963735047742512E-3</c:v>
                </c:pt>
                <c:pt idx="140">
                  <c:v>-6.9149979676854656E-3</c:v>
                </c:pt>
                <c:pt idx="141">
                  <c:v>-1.3749216244667406E-2</c:v>
                </c:pt>
                <c:pt idx="142">
                  <c:v>-1.1669459763379408E-2</c:v>
                </c:pt>
                <c:pt idx="143">
                  <c:v>-2.0237235847205715E-2</c:v>
                </c:pt>
                <c:pt idx="144">
                  <c:v>-1.5978992151547855E-2</c:v>
                </c:pt>
                <c:pt idx="145">
                  <c:v>-1.8737041591283199E-2</c:v>
                </c:pt>
                <c:pt idx="146">
                  <c:v>-1.5605866913536603E-2</c:v>
                </c:pt>
                <c:pt idx="147">
                  <c:v>-1.5808457248951746E-2</c:v>
                </c:pt>
                <c:pt idx="148">
                  <c:v>-8.7190777267316388E-3</c:v>
                </c:pt>
                <c:pt idx="149">
                  <c:v>-1.118478161915859E-2</c:v>
                </c:pt>
                <c:pt idx="150">
                  <c:v>-1.4469822374435837E-2</c:v>
                </c:pt>
                <c:pt idx="151">
                  <c:v>-2.14797044232653E-2</c:v>
                </c:pt>
                <c:pt idx="152">
                  <c:v>-1.6975275003558221E-2</c:v>
                </c:pt>
                <c:pt idx="153">
                  <c:v>-6.5752103798056849E-3</c:v>
                </c:pt>
                <c:pt idx="154">
                  <c:v>-1.0307744977234412E-2</c:v>
                </c:pt>
                <c:pt idx="155">
                  <c:v>-1.0307744977234412E-2</c:v>
                </c:pt>
                <c:pt idx="156">
                  <c:v>-1.6087980623132214E-2</c:v>
                </c:pt>
                <c:pt idx="157">
                  <c:v>-2.085270015732843E-2</c:v>
                </c:pt>
                <c:pt idx="158">
                  <c:v>-2.6579082676090549E-2</c:v>
                </c:pt>
                <c:pt idx="159">
                  <c:v>-1.8208768058428526E-2</c:v>
                </c:pt>
                <c:pt idx="160">
                  <c:v>-2.2952972115620529E-2</c:v>
                </c:pt>
                <c:pt idx="161">
                  <c:v>-2.7344566411804827E-2</c:v>
                </c:pt>
                <c:pt idx="162">
                  <c:v>-3.1693847536668374E-2</c:v>
                </c:pt>
                <c:pt idx="163">
                  <c:v>-2.0673189733542596E-2</c:v>
                </c:pt>
                <c:pt idx="164">
                  <c:v>-1.9039644877093309E-2</c:v>
                </c:pt>
                <c:pt idx="165">
                  <c:v>-4.396723165435712E-3</c:v>
                </c:pt>
                <c:pt idx="166">
                  <c:v>-4.4044164693122223E-3</c:v>
                </c:pt>
                <c:pt idx="167">
                  <c:v>-1.1919492139367049E-2</c:v>
                </c:pt>
                <c:pt idx="168">
                  <c:v>-1.2163113428790395E-2</c:v>
                </c:pt>
                <c:pt idx="169">
                  <c:v>-7.1265638242903329E-3</c:v>
                </c:pt>
                <c:pt idx="170">
                  <c:v>-1.4783965616060768E-2</c:v>
                </c:pt>
                <c:pt idx="171">
                  <c:v>-1.6431614862950306E-2</c:v>
                </c:pt>
                <c:pt idx="172">
                  <c:v>-1.890629427656676E-2</c:v>
                </c:pt>
                <c:pt idx="173">
                  <c:v>-1.6994508263249664E-2</c:v>
                </c:pt>
                <c:pt idx="174">
                  <c:v>-9.7794714443795172E-3</c:v>
                </c:pt>
                <c:pt idx="175">
                  <c:v>-3.2106721511376834E-3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DBA-44E5-9CB8-10F5EE305B44}"/>
            </c:ext>
          </c:extLst>
        </c:ser>
        <c:ser>
          <c:idx val="2"/>
          <c:order val="2"/>
          <c:tx>
            <c:v>-10% Stop-Loss</c:v>
          </c:tx>
          <c:marker>
            <c:symbol val="none"/>
          </c:marker>
          <c:cat>
            <c:numRef>
              <c:f>'2026 Analysis Data'!$A$2:$A$177</c:f>
              <c:numCache>
                <c:formatCode>yyyy\-mm\-dd</c:formatCode>
                <c:ptCount val="176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46062</c:v>
                </c:pt>
                <c:pt idx="6">
                  <c:v>46063</c:v>
                </c:pt>
                <c:pt idx="7">
                  <c:v>46064</c:v>
                </c:pt>
                <c:pt idx="8">
                  <c:v>46065</c:v>
                </c:pt>
                <c:pt idx="9">
                  <c:v>46066</c:v>
                </c:pt>
                <c:pt idx="10">
                  <c:v>46069</c:v>
                </c:pt>
                <c:pt idx="11">
                  <c:v>46070</c:v>
                </c:pt>
                <c:pt idx="12">
                  <c:v>46071</c:v>
                </c:pt>
                <c:pt idx="13">
                  <c:v>46072</c:v>
                </c:pt>
                <c:pt idx="14">
                  <c:v>46073</c:v>
                </c:pt>
                <c:pt idx="15">
                  <c:v>46076</c:v>
                </c:pt>
                <c:pt idx="16">
                  <c:v>46077</c:v>
                </c:pt>
                <c:pt idx="17">
                  <c:v>46078</c:v>
                </c:pt>
                <c:pt idx="18">
                  <c:v>46079</c:v>
                </c:pt>
                <c:pt idx="19">
                  <c:v>46080</c:v>
                </c:pt>
                <c:pt idx="20">
                  <c:v>46083</c:v>
                </c:pt>
                <c:pt idx="21">
                  <c:v>46084</c:v>
                </c:pt>
                <c:pt idx="22">
                  <c:v>46085</c:v>
                </c:pt>
                <c:pt idx="23">
                  <c:v>46086</c:v>
                </c:pt>
                <c:pt idx="24">
                  <c:v>46087</c:v>
                </c:pt>
                <c:pt idx="25">
                  <c:v>46090</c:v>
                </c:pt>
                <c:pt idx="26">
                  <c:v>46091</c:v>
                </c:pt>
                <c:pt idx="27">
                  <c:v>46092</c:v>
                </c:pt>
                <c:pt idx="28">
                  <c:v>46093</c:v>
                </c:pt>
                <c:pt idx="29">
                  <c:v>46094</c:v>
                </c:pt>
                <c:pt idx="30">
                  <c:v>46097</c:v>
                </c:pt>
                <c:pt idx="31">
                  <c:v>46098</c:v>
                </c:pt>
                <c:pt idx="32">
                  <c:v>46099</c:v>
                </c:pt>
                <c:pt idx="33">
                  <c:v>46100</c:v>
                </c:pt>
                <c:pt idx="34">
                  <c:v>46101</c:v>
                </c:pt>
                <c:pt idx="35">
                  <c:v>46104</c:v>
                </c:pt>
                <c:pt idx="36">
                  <c:v>46105</c:v>
                </c:pt>
                <c:pt idx="37">
                  <c:v>46106</c:v>
                </c:pt>
                <c:pt idx="38">
                  <c:v>46107</c:v>
                </c:pt>
                <c:pt idx="39">
                  <c:v>46108</c:v>
                </c:pt>
                <c:pt idx="40">
                  <c:v>46111</c:v>
                </c:pt>
                <c:pt idx="41">
                  <c:v>46112</c:v>
                </c:pt>
                <c:pt idx="42">
                  <c:v>46113</c:v>
                </c:pt>
                <c:pt idx="43">
                  <c:v>46114</c:v>
                </c:pt>
                <c:pt idx="44">
                  <c:v>46115</c:v>
                </c:pt>
                <c:pt idx="45">
                  <c:v>46118</c:v>
                </c:pt>
                <c:pt idx="46">
                  <c:v>46119</c:v>
                </c:pt>
                <c:pt idx="47">
                  <c:v>46120</c:v>
                </c:pt>
                <c:pt idx="48">
                  <c:v>46121</c:v>
                </c:pt>
                <c:pt idx="49">
                  <c:v>46122</c:v>
                </c:pt>
                <c:pt idx="50">
                  <c:v>46125</c:v>
                </c:pt>
                <c:pt idx="51">
                  <c:v>46126</c:v>
                </c:pt>
                <c:pt idx="52">
                  <c:v>46127</c:v>
                </c:pt>
                <c:pt idx="53">
                  <c:v>46128</c:v>
                </c:pt>
                <c:pt idx="54">
                  <c:v>46129</c:v>
                </c:pt>
                <c:pt idx="55">
                  <c:v>46132</c:v>
                </c:pt>
                <c:pt idx="56">
                  <c:v>46133</c:v>
                </c:pt>
                <c:pt idx="57">
                  <c:v>46134</c:v>
                </c:pt>
                <c:pt idx="58">
                  <c:v>46135</c:v>
                </c:pt>
                <c:pt idx="59">
                  <c:v>46136</c:v>
                </c:pt>
                <c:pt idx="60">
                  <c:v>46139</c:v>
                </c:pt>
                <c:pt idx="61">
                  <c:v>46140</c:v>
                </c:pt>
                <c:pt idx="62">
                  <c:v>46141</c:v>
                </c:pt>
                <c:pt idx="63">
                  <c:v>46142</c:v>
                </c:pt>
                <c:pt idx="64">
                  <c:v>46143</c:v>
                </c:pt>
                <c:pt idx="65">
                  <c:v>46146</c:v>
                </c:pt>
                <c:pt idx="66">
                  <c:v>46147</c:v>
                </c:pt>
                <c:pt idx="67">
                  <c:v>46148</c:v>
                </c:pt>
                <c:pt idx="68">
                  <c:v>46149</c:v>
                </c:pt>
                <c:pt idx="69">
                  <c:v>46150</c:v>
                </c:pt>
                <c:pt idx="70">
                  <c:v>46153</c:v>
                </c:pt>
                <c:pt idx="71">
                  <c:v>46154</c:v>
                </c:pt>
                <c:pt idx="72">
                  <c:v>46155</c:v>
                </c:pt>
                <c:pt idx="73">
                  <c:v>46156</c:v>
                </c:pt>
                <c:pt idx="74">
                  <c:v>46157</c:v>
                </c:pt>
                <c:pt idx="75">
                  <c:v>46160</c:v>
                </c:pt>
                <c:pt idx="76">
                  <c:v>46161</c:v>
                </c:pt>
                <c:pt idx="77">
                  <c:v>46162</c:v>
                </c:pt>
                <c:pt idx="78">
                  <c:v>46163</c:v>
                </c:pt>
                <c:pt idx="79">
                  <c:v>46164</c:v>
                </c:pt>
                <c:pt idx="80">
                  <c:v>46167</c:v>
                </c:pt>
                <c:pt idx="81">
                  <c:v>46168</c:v>
                </c:pt>
                <c:pt idx="82">
                  <c:v>46169</c:v>
                </c:pt>
                <c:pt idx="83">
                  <c:v>46170</c:v>
                </c:pt>
                <c:pt idx="84">
                  <c:v>46171</c:v>
                </c:pt>
                <c:pt idx="85">
                  <c:v>46174</c:v>
                </c:pt>
                <c:pt idx="86">
                  <c:v>46175</c:v>
                </c:pt>
                <c:pt idx="87">
                  <c:v>46176</c:v>
                </c:pt>
                <c:pt idx="88">
                  <c:v>46177</c:v>
                </c:pt>
                <c:pt idx="89">
                  <c:v>46178</c:v>
                </c:pt>
                <c:pt idx="90">
                  <c:v>46181</c:v>
                </c:pt>
                <c:pt idx="91">
                  <c:v>46182</c:v>
                </c:pt>
                <c:pt idx="92">
                  <c:v>46183</c:v>
                </c:pt>
                <c:pt idx="93">
                  <c:v>46184</c:v>
                </c:pt>
                <c:pt idx="94">
                  <c:v>46185</c:v>
                </c:pt>
                <c:pt idx="95">
                  <c:v>46188</c:v>
                </c:pt>
                <c:pt idx="96">
                  <c:v>46189</c:v>
                </c:pt>
                <c:pt idx="97">
                  <c:v>46190</c:v>
                </c:pt>
                <c:pt idx="98">
                  <c:v>46191</c:v>
                </c:pt>
                <c:pt idx="99">
                  <c:v>46192</c:v>
                </c:pt>
                <c:pt idx="100">
                  <c:v>46195</c:v>
                </c:pt>
                <c:pt idx="101">
                  <c:v>46196</c:v>
                </c:pt>
                <c:pt idx="102">
                  <c:v>46197</c:v>
                </c:pt>
                <c:pt idx="103">
                  <c:v>46198</c:v>
                </c:pt>
                <c:pt idx="104">
                  <c:v>46199</c:v>
                </c:pt>
                <c:pt idx="105">
                  <c:v>46202</c:v>
                </c:pt>
                <c:pt idx="106">
                  <c:v>46203</c:v>
                </c:pt>
                <c:pt idx="107">
                  <c:v>46204</c:v>
                </c:pt>
                <c:pt idx="108">
                  <c:v>46205</c:v>
                </c:pt>
                <c:pt idx="109">
                  <c:v>46206</c:v>
                </c:pt>
                <c:pt idx="110">
                  <c:v>46209</c:v>
                </c:pt>
                <c:pt idx="111">
                  <c:v>46210</c:v>
                </c:pt>
                <c:pt idx="112">
                  <c:v>46211</c:v>
                </c:pt>
                <c:pt idx="113">
                  <c:v>46212</c:v>
                </c:pt>
                <c:pt idx="114">
                  <c:v>46213</c:v>
                </c:pt>
                <c:pt idx="115">
                  <c:v>46216</c:v>
                </c:pt>
                <c:pt idx="116">
                  <c:v>46217</c:v>
                </c:pt>
                <c:pt idx="117">
                  <c:v>46218</c:v>
                </c:pt>
                <c:pt idx="118">
                  <c:v>46219</c:v>
                </c:pt>
                <c:pt idx="119">
                  <c:v>46220</c:v>
                </c:pt>
                <c:pt idx="120">
                  <c:v>46223</c:v>
                </c:pt>
                <c:pt idx="121">
                  <c:v>46224</c:v>
                </c:pt>
                <c:pt idx="122">
                  <c:v>46225</c:v>
                </c:pt>
                <c:pt idx="123">
                  <c:v>46226</c:v>
                </c:pt>
                <c:pt idx="124">
                  <c:v>46227</c:v>
                </c:pt>
                <c:pt idx="125">
                  <c:v>46230</c:v>
                </c:pt>
                <c:pt idx="126">
                  <c:v>46231</c:v>
                </c:pt>
                <c:pt idx="127">
                  <c:v>46232</c:v>
                </c:pt>
                <c:pt idx="128">
                  <c:v>46233</c:v>
                </c:pt>
                <c:pt idx="129">
                  <c:v>46234</c:v>
                </c:pt>
                <c:pt idx="130">
                  <c:v>46237</c:v>
                </c:pt>
                <c:pt idx="131">
                  <c:v>46238</c:v>
                </c:pt>
                <c:pt idx="132">
                  <c:v>46239</c:v>
                </c:pt>
                <c:pt idx="133">
                  <c:v>46240</c:v>
                </c:pt>
                <c:pt idx="134">
                  <c:v>46241</c:v>
                </c:pt>
                <c:pt idx="135">
                  <c:v>46244</c:v>
                </c:pt>
                <c:pt idx="136">
                  <c:v>46245</c:v>
                </c:pt>
                <c:pt idx="137">
                  <c:v>46246</c:v>
                </c:pt>
                <c:pt idx="138">
                  <c:v>46247</c:v>
                </c:pt>
                <c:pt idx="139">
                  <c:v>46248</c:v>
                </c:pt>
                <c:pt idx="140">
                  <c:v>46251</c:v>
                </c:pt>
                <c:pt idx="141">
                  <c:v>46252</c:v>
                </c:pt>
                <c:pt idx="142">
                  <c:v>46253</c:v>
                </c:pt>
                <c:pt idx="143">
                  <c:v>46254</c:v>
                </c:pt>
                <c:pt idx="144">
                  <c:v>46255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46265</c:v>
                </c:pt>
                <c:pt idx="151">
                  <c:v>46266</c:v>
                </c:pt>
                <c:pt idx="152">
                  <c:v>46267</c:v>
                </c:pt>
                <c:pt idx="153">
                  <c:v>46268</c:v>
                </c:pt>
                <c:pt idx="154">
                  <c:v>46269</c:v>
                </c:pt>
                <c:pt idx="155">
                  <c:v>46272</c:v>
                </c:pt>
                <c:pt idx="156">
                  <c:v>46273</c:v>
                </c:pt>
                <c:pt idx="157">
                  <c:v>46274</c:v>
                </c:pt>
                <c:pt idx="158">
                  <c:v>46275</c:v>
                </c:pt>
                <c:pt idx="159">
                  <c:v>46276</c:v>
                </c:pt>
                <c:pt idx="160">
                  <c:v>46279</c:v>
                </c:pt>
                <c:pt idx="161">
                  <c:v>46280</c:v>
                </c:pt>
                <c:pt idx="162">
                  <c:v>46281</c:v>
                </c:pt>
                <c:pt idx="163">
                  <c:v>46282</c:v>
                </c:pt>
                <c:pt idx="164">
                  <c:v>46283</c:v>
                </c:pt>
                <c:pt idx="165">
                  <c:v>46286</c:v>
                </c:pt>
                <c:pt idx="166">
                  <c:v>46287</c:v>
                </c:pt>
                <c:pt idx="167">
                  <c:v>46288</c:v>
                </c:pt>
                <c:pt idx="168">
                  <c:v>46289</c:v>
                </c:pt>
                <c:pt idx="169">
                  <c:v>46290</c:v>
                </c:pt>
                <c:pt idx="170">
                  <c:v>46293</c:v>
                </c:pt>
                <c:pt idx="171">
                  <c:v>46294</c:v>
                </c:pt>
                <c:pt idx="172">
                  <c:v>46295</c:v>
                </c:pt>
                <c:pt idx="173">
                  <c:v>46296</c:v>
                </c:pt>
                <c:pt idx="174">
                  <c:v>46297</c:v>
                </c:pt>
                <c:pt idx="175">
                  <c:v>46300</c:v>
                </c:pt>
              </c:numCache>
            </c:numRef>
          </c:cat>
          <c:val>
            <c:numRef>
              <c:f>'2026 Analysis Data'!$R$2:$R$177</c:f>
              <c:numCache>
                <c:formatCode>0.00%;[Red]\(0.00%\);\-</c:formatCode>
                <c:ptCount val="176"/>
                <c:pt idx="0">
                  <c:v>-0.1</c:v>
                </c:pt>
                <c:pt idx="1">
                  <c:v>-0.1</c:v>
                </c:pt>
                <c:pt idx="2">
                  <c:v>-0.1</c:v>
                </c:pt>
                <c:pt idx="3">
                  <c:v>-0.1</c:v>
                </c:pt>
                <c:pt idx="4">
                  <c:v>-0.1</c:v>
                </c:pt>
                <c:pt idx="5">
                  <c:v>-0.1</c:v>
                </c:pt>
                <c:pt idx="6">
                  <c:v>-0.1</c:v>
                </c:pt>
                <c:pt idx="7">
                  <c:v>-0.1</c:v>
                </c:pt>
                <c:pt idx="8">
                  <c:v>-0.1</c:v>
                </c:pt>
                <c:pt idx="9">
                  <c:v>-0.1</c:v>
                </c:pt>
                <c:pt idx="10">
                  <c:v>-0.1</c:v>
                </c:pt>
                <c:pt idx="11">
                  <c:v>-0.1</c:v>
                </c:pt>
                <c:pt idx="12">
                  <c:v>-0.1</c:v>
                </c:pt>
                <c:pt idx="13">
                  <c:v>-0.1</c:v>
                </c:pt>
                <c:pt idx="14">
                  <c:v>-0.1</c:v>
                </c:pt>
                <c:pt idx="15">
                  <c:v>-0.1</c:v>
                </c:pt>
                <c:pt idx="16">
                  <c:v>-0.1</c:v>
                </c:pt>
                <c:pt idx="17">
                  <c:v>-0.1</c:v>
                </c:pt>
                <c:pt idx="18">
                  <c:v>-0.1</c:v>
                </c:pt>
                <c:pt idx="19">
                  <c:v>-0.1</c:v>
                </c:pt>
                <c:pt idx="20">
                  <c:v>-0.1</c:v>
                </c:pt>
                <c:pt idx="21">
                  <c:v>-0.1</c:v>
                </c:pt>
                <c:pt idx="22">
                  <c:v>-0.1</c:v>
                </c:pt>
                <c:pt idx="23">
                  <c:v>-0.1</c:v>
                </c:pt>
                <c:pt idx="24">
                  <c:v>-0.1</c:v>
                </c:pt>
                <c:pt idx="25">
                  <c:v>-0.1</c:v>
                </c:pt>
                <c:pt idx="26">
                  <c:v>-0.1</c:v>
                </c:pt>
                <c:pt idx="27">
                  <c:v>-0.1</c:v>
                </c:pt>
                <c:pt idx="28">
                  <c:v>-0.1</c:v>
                </c:pt>
                <c:pt idx="29">
                  <c:v>-0.1</c:v>
                </c:pt>
                <c:pt idx="30">
                  <c:v>-0.1</c:v>
                </c:pt>
                <c:pt idx="31">
                  <c:v>-0.1</c:v>
                </c:pt>
                <c:pt idx="32">
                  <c:v>-0.1</c:v>
                </c:pt>
                <c:pt idx="33">
                  <c:v>-0.1</c:v>
                </c:pt>
                <c:pt idx="34">
                  <c:v>-0.1</c:v>
                </c:pt>
                <c:pt idx="35">
                  <c:v>-0.1</c:v>
                </c:pt>
                <c:pt idx="36">
                  <c:v>-0.1</c:v>
                </c:pt>
                <c:pt idx="37">
                  <c:v>-0.1</c:v>
                </c:pt>
                <c:pt idx="38">
                  <c:v>-0.1</c:v>
                </c:pt>
                <c:pt idx="39">
                  <c:v>-0.1</c:v>
                </c:pt>
                <c:pt idx="40">
                  <c:v>-0.1</c:v>
                </c:pt>
                <c:pt idx="41">
                  <c:v>-0.1</c:v>
                </c:pt>
                <c:pt idx="42">
                  <c:v>-0.1</c:v>
                </c:pt>
                <c:pt idx="43">
                  <c:v>-0.1</c:v>
                </c:pt>
                <c:pt idx="44">
                  <c:v>-0.1</c:v>
                </c:pt>
                <c:pt idx="45">
                  <c:v>-0.1</c:v>
                </c:pt>
                <c:pt idx="46">
                  <c:v>-0.1</c:v>
                </c:pt>
                <c:pt idx="47">
                  <c:v>-0.1</c:v>
                </c:pt>
                <c:pt idx="48">
                  <c:v>-0.1</c:v>
                </c:pt>
                <c:pt idx="49">
                  <c:v>-0.1</c:v>
                </c:pt>
                <c:pt idx="50">
                  <c:v>-0.1</c:v>
                </c:pt>
                <c:pt idx="51">
                  <c:v>-0.1</c:v>
                </c:pt>
                <c:pt idx="52">
                  <c:v>-0.1</c:v>
                </c:pt>
                <c:pt idx="53">
                  <c:v>-0.1</c:v>
                </c:pt>
                <c:pt idx="54">
                  <c:v>-0.1</c:v>
                </c:pt>
                <c:pt idx="55">
                  <c:v>-0.1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-0.1</c:v>
                </c:pt>
                <c:pt idx="61">
                  <c:v>-0.1</c:v>
                </c:pt>
                <c:pt idx="62">
                  <c:v>-0.1</c:v>
                </c:pt>
                <c:pt idx="63">
                  <c:v>-0.1</c:v>
                </c:pt>
                <c:pt idx="64">
                  <c:v>-0.1</c:v>
                </c:pt>
                <c:pt idx="65">
                  <c:v>-0.1</c:v>
                </c:pt>
                <c:pt idx="66">
                  <c:v>-0.1</c:v>
                </c:pt>
                <c:pt idx="67">
                  <c:v>-0.1</c:v>
                </c:pt>
                <c:pt idx="68">
                  <c:v>-0.1</c:v>
                </c:pt>
                <c:pt idx="69">
                  <c:v>-0.1</c:v>
                </c:pt>
                <c:pt idx="70">
                  <c:v>-0.1</c:v>
                </c:pt>
                <c:pt idx="71">
                  <c:v>-0.1</c:v>
                </c:pt>
                <c:pt idx="72">
                  <c:v>-0.1</c:v>
                </c:pt>
                <c:pt idx="73">
                  <c:v>-0.1</c:v>
                </c:pt>
                <c:pt idx="74">
                  <c:v>-0.1</c:v>
                </c:pt>
                <c:pt idx="75">
                  <c:v>-0.1</c:v>
                </c:pt>
                <c:pt idx="76">
                  <c:v>-0.1</c:v>
                </c:pt>
                <c:pt idx="77">
                  <c:v>-0.1</c:v>
                </c:pt>
                <c:pt idx="78">
                  <c:v>-0.1</c:v>
                </c:pt>
                <c:pt idx="79">
                  <c:v>-0.1</c:v>
                </c:pt>
                <c:pt idx="80">
                  <c:v>-0.1</c:v>
                </c:pt>
                <c:pt idx="81">
                  <c:v>-0.1</c:v>
                </c:pt>
                <c:pt idx="82">
                  <c:v>-0.1</c:v>
                </c:pt>
                <c:pt idx="83">
                  <c:v>-0.1</c:v>
                </c:pt>
                <c:pt idx="84">
                  <c:v>-0.1</c:v>
                </c:pt>
                <c:pt idx="85">
                  <c:v>-0.1</c:v>
                </c:pt>
                <c:pt idx="86">
                  <c:v>-0.1</c:v>
                </c:pt>
                <c:pt idx="87">
                  <c:v>-0.1</c:v>
                </c:pt>
                <c:pt idx="88">
                  <c:v>-0.1</c:v>
                </c:pt>
                <c:pt idx="89">
                  <c:v>-0.1</c:v>
                </c:pt>
                <c:pt idx="90">
                  <c:v>-0.1</c:v>
                </c:pt>
                <c:pt idx="91">
                  <c:v>-0.1</c:v>
                </c:pt>
                <c:pt idx="92">
                  <c:v>-0.1</c:v>
                </c:pt>
                <c:pt idx="93">
                  <c:v>-0.1</c:v>
                </c:pt>
                <c:pt idx="94">
                  <c:v>-0.1</c:v>
                </c:pt>
                <c:pt idx="95">
                  <c:v>-0.1</c:v>
                </c:pt>
                <c:pt idx="96">
                  <c:v>-0.1</c:v>
                </c:pt>
                <c:pt idx="97">
                  <c:v>-0.1</c:v>
                </c:pt>
                <c:pt idx="98">
                  <c:v>-0.1</c:v>
                </c:pt>
                <c:pt idx="99">
                  <c:v>-0.1</c:v>
                </c:pt>
                <c:pt idx="100">
                  <c:v>-0.1</c:v>
                </c:pt>
                <c:pt idx="101">
                  <c:v>-0.1</c:v>
                </c:pt>
                <c:pt idx="102">
                  <c:v>-0.1</c:v>
                </c:pt>
                <c:pt idx="103">
                  <c:v>-0.1</c:v>
                </c:pt>
                <c:pt idx="104">
                  <c:v>-0.1</c:v>
                </c:pt>
                <c:pt idx="105">
                  <c:v>-0.1</c:v>
                </c:pt>
                <c:pt idx="106">
                  <c:v>-0.1</c:v>
                </c:pt>
                <c:pt idx="107">
                  <c:v>-0.1</c:v>
                </c:pt>
                <c:pt idx="108">
                  <c:v>-0.1</c:v>
                </c:pt>
                <c:pt idx="109">
                  <c:v>-0.1</c:v>
                </c:pt>
                <c:pt idx="110">
                  <c:v>-0.1</c:v>
                </c:pt>
                <c:pt idx="111">
                  <c:v>-0.1</c:v>
                </c:pt>
                <c:pt idx="112">
                  <c:v>-0.1</c:v>
                </c:pt>
                <c:pt idx="113">
                  <c:v>-0.1</c:v>
                </c:pt>
                <c:pt idx="114">
                  <c:v>-0.1</c:v>
                </c:pt>
                <c:pt idx="115">
                  <c:v>-0.1</c:v>
                </c:pt>
                <c:pt idx="116">
                  <c:v>-0.1</c:v>
                </c:pt>
                <c:pt idx="117">
                  <c:v>-0.1</c:v>
                </c:pt>
                <c:pt idx="118">
                  <c:v>-0.1</c:v>
                </c:pt>
                <c:pt idx="119">
                  <c:v>-0.1</c:v>
                </c:pt>
                <c:pt idx="120">
                  <c:v>-0.1</c:v>
                </c:pt>
                <c:pt idx="121">
                  <c:v>-0.1</c:v>
                </c:pt>
                <c:pt idx="122">
                  <c:v>-0.1</c:v>
                </c:pt>
                <c:pt idx="123">
                  <c:v>-0.1</c:v>
                </c:pt>
                <c:pt idx="124">
                  <c:v>-0.1</c:v>
                </c:pt>
                <c:pt idx="125">
                  <c:v>-0.1</c:v>
                </c:pt>
                <c:pt idx="126">
                  <c:v>-0.1</c:v>
                </c:pt>
                <c:pt idx="127">
                  <c:v>-0.1</c:v>
                </c:pt>
                <c:pt idx="128">
                  <c:v>-0.1</c:v>
                </c:pt>
                <c:pt idx="129">
                  <c:v>-0.1</c:v>
                </c:pt>
                <c:pt idx="130">
                  <c:v>-0.1</c:v>
                </c:pt>
                <c:pt idx="131">
                  <c:v>-0.1</c:v>
                </c:pt>
                <c:pt idx="132">
                  <c:v>-0.1</c:v>
                </c:pt>
                <c:pt idx="133">
                  <c:v>-0.1</c:v>
                </c:pt>
                <c:pt idx="134">
                  <c:v>-0.1</c:v>
                </c:pt>
                <c:pt idx="135">
                  <c:v>-0.1</c:v>
                </c:pt>
                <c:pt idx="136">
                  <c:v>-0.1</c:v>
                </c:pt>
                <c:pt idx="137">
                  <c:v>-0.1</c:v>
                </c:pt>
                <c:pt idx="138">
                  <c:v>-0.1</c:v>
                </c:pt>
                <c:pt idx="139">
                  <c:v>-0.1</c:v>
                </c:pt>
                <c:pt idx="140">
                  <c:v>-0.1</c:v>
                </c:pt>
                <c:pt idx="141">
                  <c:v>-0.1</c:v>
                </c:pt>
                <c:pt idx="142">
                  <c:v>-0.1</c:v>
                </c:pt>
                <c:pt idx="143">
                  <c:v>-0.1</c:v>
                </c:pt>
                <c:pt idx="144">
                  <c:v>-0.1</c:v>
                </c:pt>
                <c:pt idx="145">
                  <c:v>-0.1</c:v>
                </c:pt>
                <c:pt idx="146">
                  <c:v>-0.1</c:v>
                </c:pt>
                <c:pt idx="147">
                  <c:v>-0.1</c:v>
                </c:pt>
                <c:pt idx="148">
                  <c:v>-0.1</c:v>
                </c:pt>
                <c:pt idx="149">
                  <c:v>-0.1</c:v>
                </c:pt>
                <c:pt idx="150">
                  <c:v>-0.1</c:v>
                </c:pt>
                <c:pt idx="151">
                  <c:v>-0.1</c:v>
                </c:pt>
                <c:pt idx="152">
                  <c:v>-0.1</c:v>
                </c:pt>
                <c:pt idx="153">
                  <c:v>-0.1</c:v>
                </c:pt>
                <c:pt idx="154">
                  <c:v>-0.1</c:v>
                </c:pt>
                <c:pt idx="155">
                  <c:v>-0.1</c:v>
                </c:pt>
                <c:pt idx="156">
                  <c:v>-0.1</c:v>
                </c:pt>
                <c:pt idx="157">
                  <c:v>-0.1</c:v>
                </c:pt>
                <c:pt idx="158">
                  <c:v>-0.1</c:v>
                </c:pt>
                <c:pt idx="159">
                  <c:v>-0.1</c:v>
                </c:pt>
                <c:pt idx="160">
                  <c:v>-0.1</c:v>
                </c:pt>
                <c:pt idx="161">
                  <c:v>-0.1</c:v>
                </c:pt>
                <c:pt idx="162">
                  <c:v>-0.1</c:v>
                </c:pt>
                <c:pt idx="163">
                  <c:v>-0.1</c:v>
                </c:pt>
                <c:pt idx="164">
                  <c:v>-0.1</c:v>
                </c:pt>
                <c:pt idx="165">
                  <c:v>-0.1</c:v>
                </c:pt>
                <c:pt idx="166">
                  <c:v>-0.1</c:v>
                </c:pt>
                <c:pt idx="167">
                  <c:v>-0.1</c:v>
                </c:pt>
                <c:pt idx="168">
                  <c:v>-0.1</c:v>
                </c:pt>
                <c:pt idx="169">
                  <c:v>-0.1</c:v>
                </c:pt>
                <c:pt idx="170">
                  <c:v>-0.1</c:v>
                </c:pt>
                <c:pt idx="171">
                  <c:v>-0.1</c:v>
                </c:pt>
                <c:pt idx="172">
                  <c:v>-0.1</c:v>
                </c:pt>
                <c:pt idx="173">
                  <c:v>-0.1</c:v>
                </c:pt>
                <c:pt idx="174">
                  <c:v>-0.1</c:v>
                </c:pt>
                <c:pt idx="175">
                  <c:v>-0.1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DBA-44E5-9CB8-10F5EE305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" sourceLinked="0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/>
                  <a:t>Drawdown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SDC</c:v>
          </c:tx>
          <c:marker>
            <c:symbol val="none"/>
          </c:marker>
          <c:cat>
            <c:numRef>
              <c:f>'2026 Analysis Data'!$A$2:$A$177</c:f>
              <c:numCache>
                <c:formatCode>yyyy\-mm\-dd</c:formatCode>
                <c:ptCount val="176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46062</c:v>
                </c:pt>
                <c:pt idx="6">
                  <c:v>46063</c:v>
                </c:pt>
                <c:pt idx="7">
                  <c:v>46064</c:v>
                </c:pt>
                <c:pt idx="8">
                  <c:v>46065</c:v>
                </c:pt>
                <c:pt idx="9">
                  <c:v>46066</c:v>
                </c:pt>
                <c:pt idx="10">
                  <c:v>46069</c:v>
                </c:pt>
                <c:pt idx="11">
                  <c:v>46070</c:v>
                </c:pt>
                <c:pt idx="12">
                  <c:v>46071</c:v>
                </c:pt>
                <c:pt idx="13">
                  <c:v>46072</c:v>
                </c:pt>
                <c:pt idx="14">
                  <c:v>46073</c:v>
                </c:pt>
                <c:pt idx="15">
                  <c:v>46076</c:v>
                </c:pt>
                <c:pt idx="16">
                  <c:v>46077</c:v>
                </c:pt>
                <c:pt idx="17">
                  <c:v>46078</c:v>
                </c:pt>
                <c:pt idx="18">
                  <c:v>46079</c:v>
                </c:pt>
                <c:pt idx="19">
                  <c:v>46080</c:v>
                </c:pt>
                <c:pt idx="20">
                  <c:v>46083</c:v>
                </c:pt>
                <c:pt idx="21">
                  <c:v>46084</c:v>
                </c:pt>
                <c:pt idx="22">
                  <c:v>46085</c:v>
                </c:pt>
                <c:pt idx="23">
                  <c:v>46086</c:v>
                </c:pt>
                <c:pt idx="24">
                  <c:v>46087</c:v>
                </c:pt>
                <c:pt idx="25">
                  <c:v>46090</c:v>
                </c:pt>
                <c:pt idx="26">
                  <c:v>46091</c:v>
                </c:pt>
                <c:pt idx="27">
                  <c:v>46092</c:v>
                </c:pt>
                <c:pt idx="28">
                  <c:v>46093</c:v>
                </c:pt>
                <c:pt idx="29">
                  <c:v>46094</c:v>
                </c:pt>
                <c:pt idx="30">
                  <c:v>46097</c:v>
                </c:pt>
                <c:pt idx="31">
                  <c:v>46098</c:v>
                </c:pt>
                <c:pt idx="32">
                  <c:v>46099</c:v>
                </c:pt>
                <c:pt idx="33">
                  <c:v>46100</c:v>
                </c:pt>
                <c:pt idx="34">
                  <c:v>46101</c:v>
                </c:pt>
                <c:pt idx="35">
                  <c:v>46104</c:v>
                </c:pt>
                <c:pt idx="36">
                  <c:v>46105</c:v>
                </c:pt>
                <c:pt idx="37">
                  <c:v>46106</c:v>
                </c:pt>
                <c:pt idx="38">
                  <c:v>46107</c:v>
                </c:pt>
                <c:pt idx="39">
                  <c:v>46108</c:v>
                </c:pt>
                <c:pt idx="40">
                  <c:v>46111</c:v>
                </c:pt>
                <c:pt idx="41">
                  <c:v>46112</c:v>
                </c:pt>
                <c:pt idx="42">
                  <c:v>46113</c:v>
                </c:pt>
                <c:pt idx="43">
                  <c:v>46114</c:v>
                </c:pt>
                <c:pt idx="44">
                  <c:v>46115</c:v>
                </c:pt>
                <c:pt idx="45">
                  <c:v>46118</c:v>
                </c:pt>
                <c:pt idx="46">
                  <c:v>46119</c:v>
                </c:pt>
                <c:pt idx="47">
                  <c:v>46120</c:v>
                </c:pt>
                <c:pt idx="48">
                  <c:v>46121</c:v>
                </c:pt>
                <c:pt idx="49">
                  <c:v>46122</c:v>
                </c:pt>
                <c:pt idx="50">
                  <c:v>46125</c:v>
                </c:pt>
                <c:pt idx="51">
                  <c:v>46126</c:v>
                </c:pt>
                <c:pt idx="52">
                  <c:v>46127</c:v>
                </c:pt>
                <c:pt idx="53">
                  <c:v>46128</c:v>
                </c:pt>
                <c:pt idx="54">
                  <c:v>46129</c:v>
                </c:pt>
                <c:pt idx="55">
                  <c:v>46132</c:v>
                </c:pt>
                <c:pt idx="56">
                  <c:v>46133</c:v>
                </c:pt>
                <c:pt idx="57">
                  <c:v>46134</c:v>
                </c:pt>
                <c:pt idx="58">
                  <c:v>46135</c:v>
                </c:pt>
                <c:pt idx="59">
                  <c:v>46136</c:v>
                </c:pt>
                <c:pt idx="60">
                  <c:v>46139</c:v>
                </c:pt>
                <c:pt idx="61">
                  <c:v>46140</c:v>
                </c:pt>
                <c:pt idx="62">
                  <c:v>46141</c:v>
                </c:pt>
                <c:pt idx="63">
                  <c:v>46142</c:v>
                </c:pt>
                <c:pt idx="64">
                  <c:v>46143</c:v>
                </c:pt>
                <c:pt idx="65">
                  <c:v>46146</c:v>
                </c:pt>
                <c:pt idx="66">
                  <c:v>46147</c:v>
                </c:pt>
                <c:pt idx="67">
                  <c:v>46148</c:v>
                </c:pt>
                <c:pt idx="68">
                  <c:v>46149</c:v>
                </c:pt>
                <c:pt idx="69">
                  <c:v>46150</c:v>
                </c:pt>
                <c:pt idx="70">
                  <c:v>46153</c:v>
                </c:pt>
                <c:pt idx="71">
                  <c:v>46154</c:v>
                </c:pt>
                <c:pt idx="72">
                  <c:v>46155</c:v>
                </c:pt>
                <c:pt idx="73">
                  <c:v>46156</c:v>
                </c:pt>
                <c:pt idx="74">
                  <c:v>46157</c:v>
                </c:pt>
                <c:pt idx="75">
                  <c:v>46160</c:v>
                </c:pt>
                <c:pt idx="76">
                  <c:v>46161</c:v>
                </c:pt>
                <c:pt idx="77">
                  <c:v>46162</c:v>
                </c:pt>
                <c:pt idx="78">
                  <c:v>46163</c:v>
                </c:pt>
                <c:pt idx="79">
                  <c:v>46164</c:v>
                </c:pt>
                <c:pt idx="80">
                  <c:v>46167</c:v>
                </c:pt>
                <c:pt idx="81">
                  <c:v>46168</c:v>
                </c:pt>
                <c:pt idx="82">
                  <c:v>46169</c:v>
                </c:pt>
                <c:pt idx="83">
                  <c:v>46170</c:v>
                </c:pt>
                <c:pt idx="84">
                  <c:v>46171</c:v>
                </c:pt>
                <c:pt idx="85">
                  <c:v>46174</c:v>
                </c:pt>
                <c:pt idx="86">
                  <c:v>46175</c:v>
                </c:pt>
                <c:pt idx="87">
                  <c:v>46176</c:v>
                </c:pt>
                <c:pt idx="88">
                  <c:v>46177</c:v>
                </c:pt>
                <c:pt idx="89">
                  <c:v>46178</c:v>
                </c:pt>
                <c:pt idx="90">
                  <c:v>46181</c:v>
                </c:pt>
                <c:pt idx="91">
                  <c:v>46182</c:v>
                </c:pt>
                <c:pt idx="92">
                  <c:v>46183</c:v>
                </c:pt>
                <c:pt idx="93">
                  <c:v>46184</c:v>
                </c:pt>
                <c:pt idx="94">
                  <c:v>46185</c:v>
                </c:pt>
                <c:pt idx="95">
                  <c:v>46188</c:v>
                </c:pt>
                <c:pt idx="96">
                  <c:v>46189</c:v>
                </c:pt>
                <c:pt idx="97">
                  <c:v>46190</c:v>
                </c:pt>
                <c:pt idx="98">
                  <c:v>46191</c:v>
                </c:pt>
                <c:pt idx="99">
                  <c:v>46192</c:v>
                </c:pt>
                <c:pt idx="100">
                  <c:v>46195</c:v>
                </c:pt>
                <c:pt idx="101">
                  <c:v>46196</c:v>
                </c:pt>
                <c:pt idx="102">
                  <c:v>46197</c:v>
                </c:pt>
                <c:pt idx="103">
                  <c:v>46198</c:v>
                </c:pt>
                <c:pt idx="104">
                  <c:v>46199</c:v>
                </c:pt>
                <c:pt idx="105">
                  <c:v>46202</c:v>
                </c:pt>
                <c:pt idx="106">
                  <c:v>46203</c:v>
                </c:pt>
                <c:pt idx="107">
                  <c:v>46204</c:v>
                </c:pt>
                <c:pt idx="108">
                  <c:v>46205</c:v>
                </c:pt>
                <c:pt idx="109">
                  <c:v>46206</c:v>
                </c:pt>
                <c:pt idx="110">
                  <c:v>46209</c:v>
                </c:pt>
                <c:pt idx="111">
                  <c:v>46210</c:v>
                </c:pt>
                <c:pt idx="112">
                  <c:v>46211</c:v>
                </c:pt>
                <c:pt idx="113">
                  <c:v>46212</c:v>
                </c:pt>
                <c:pt idx="114">
                  <c:v>46213</c:v>
                </c:pt>
                <c:pt idx="115">
                  <c:v>46216</c:v>
                </c:pt>
                <c:pt idx="116">
                  <c:v>46217</c:v>
                </c:pt>
                <c:pt idx="117">
                  <c:v>46218</c:v>
                </c:pt>
                <c:pt idx="118">
                  <c:v>46219</c:v>
                </c:pt>
                <c:pt idx="119">
                  <c:v>46220</c:v>
                </c:pt>
                <c:pt idx="120">
                  <c:v>46223</c:v>
                </c:pt>
                <c:pt idx="121">
                  <c:v>46224</c:v>
                </c:pt>
                <c:pt idx="122">
                  <c:v>46225</c:v>
                </c:pt>
                <c:pt idx="123">
                  <c:v>46226</c:v>
                </c:pt>
                <c:pt idx="124">
                  <c:v>46227</c:v>
                </c:pt>
                <c:pt idx="125">
                  <c:v>46230</c:v>
                </c:pt>
                <c:pt idx="126">
                  <c:v>46231</c:v>
                </c:pt>
                <c:pt idx="127">
                  <c:v>46232</c:v>
                </c:pt>
                <c:pt idx="128">
                  <c:v>46233</c:v>
                </c:pt>
                <c:pt idx="129">
                  <c:v>46234</c:v>
                </c:pt>
                <c:pt idx="130">
                  <c:v>46237</c:v>
                </c:pt>
                <c:pt idx="131">
                  <c:v>46238</c:v>
                </c:pt>
                <c:pt idx="132">
                  <c:v>46239</c:v>
                </c:pt>
                <c:pt idx="133">
                  <c:v>46240</c:v>
                </c:pt>
                <c:pt idx="134">
                  <c:v>46241</c:v>
                </c:pt>
                <c:pt idx="135">
                  <c:v>46244</c:v>
                </c:pt>
                <c:pt idx="136">
                  <c:v>46245</c:v>
                </c:pt>
                <c:pt idx="137">
                  <c:v>46246</c:v>
                </c:pt>
                <c:pt idx="138">
                  <c:v>46247</c:v>
                </c:pt>
                <c:pt idx="139">
                  <c:v>46248</c:v>
                </c:pt>
                <c:pt idx="140">
                  <c:v>46251</c:v>
                </c:pt>
                <c:pt idx="141">
                  <c:v>46252</c:v>
                </c:pt>
                <c:pt idx="142">
                  <c:v>46253</c:v>
                </c:pt>
                <c:pt idx="143">
                  <c:v>46254</c:v>
                </c:pt>
                <c:pt idx="144">
                  <c:v>46255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46265</c:v>
                </c:pt>
                <c:pt idx="151">
                  <c:v>46266</c:v>
                </c:pt>
                <c:pt idx="152">
                  <c:v>46267</c:v>
                </c:pt>
                <c:pt idx="153">
                  <c:v>46268</c:v>
                </c:pt>
                <c:pt idx="154">
                  <c:v>46269</c:v>
                </c:pt>
                <c:pt idx="155">
                  <c:v>46272</c:v>
                </c:pt>
                <c:pt idx="156">
                  <c:v>46273</c:v>
                </c:pt>
                <c:pt idx="157">
                  <c:v>46274</c:v>
                </c:pt>
                <c:pt idx="158">
                  <c:v>46275</c:v>
                </c:pt>
                <c:pt idx="159">
                  <c:v>46276</c:v>
                </c:pt>
                <c:pt idx="160">
                  <c:v>46279</c:v>
                </c:pt>
                <c:pt idx="161">
                  <c:v>46280</c:v>
                </c:pt>
                <c:pt idx="162">
                  <c:v>46281</c:v>
                </c:pt>
                <c:pt idx="163">
                  <c:v>46282</c:v>
                </c:pt>
                <c:pt idx="164">
                  <c:v>46283</c:v>
                </c:pt>
                <c:pt idx="165">
                  <c:v>46286</c:v>
                </c:pt>
                <c:pt idx="166">
                  <c:v>46287</c:v>
                </c:pt>
                <c:pt idx="167">
                  <c:v>46288</c:v>
                </c:pt>
                <c:pt idx="168">
                  <c:v>46289</c:v>
                </c:pt>
                <c:pt idx="169">
                  <c:v>46290</c:v>
                </c:pt>
                <c:pt idx="170">
                  <c:v>46293</c:v>
                </c:pt>
                <c:pt idx="171">
                  <c:v>46294</c:v>
                </c:pt>
                <c:pt idx="172">
                  <c:v>46295</c:v>
                </c:pt>
                <c:pt idx="173">
                  <c:v>46296</c:v>
                </c:pt>
                <c:pt idx="174">
                  <c:v>46297</c:v>
                </c:pt>
                <c:pt idx="175">
                  <c:v>46300</c:v>
                </c:pt>
              </c:numCache>
            </c:numRef>
          </c:cat>
          <c:val>
            <c:numRef>
              <c:f>'2026 Analysis Data'!$S$2:$S$177</c:f>
              <c:numCache>
                <c:formatCode>0.00%;[Red]\(0.00%\);\-</c:formatCode>
                <c:ptCount val="1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2.6416221799761917E-2</c:v>
                </c:pt>
                <c:pt idx="21">
                  <c:v>2.5511945912629817E-2</c:v>
                </c:pt>
                <c:pt idx="22">
                  <c:v>2.3732010493545282E-2</c:v>
                </c:pt>
                <c:pt idx="23">
                  <c:v>2.186331603468809E-2</c:v>
                </c:pt>
                <c:pt idx="24">
                  <c:v>1.6125831614866429E-2</c:v>
                </c:pt>
                <c:pt idx="25">
                  <c:v>1.6430399161958466E-2</c:v>
                </c:pt>
                <c:pt idx="26">
                  <c:v>1.634535631172938E-2</c:v>
                </c:pt>
                <c:pt idx="27">
                  <c:v>1.3988866828911426E-2</c:v>
                </c:pt>
                <c:pt idx="28">
                  <c:v>1.3489033030115232E-2</c:v>
                </c:pt>
                <c:pt idx="29">
                  <c:v>1.326241965720955E-2</c:v>
                </c:pt>
                <c:pt idx="30">
                  <c:v>1.3377930554706579E-2</c:v>
                </c:pt>
                <c:pt idx="31">
                  <c:v>1.4457625558065679E-2</c:v>
                </c:pt>
                <c:pt idx="32">
                  <c:v>1.4930707343432385E-2</c:v>
                </c:pt>
                <c:pt idx="33">
                  <c:v>1.8512533034263194E-2</c:v>
                </c:pt>
                <c:pt idx="34">
                  <c:v>1.8605066907954951E-2</c:v>
                </c:pt>
                <c:pt idx="35">
                  <c:v>1.9583365243156303E-2</c:v>
                </c:pt>
                <c:pt idx="36">
                  <c:v>1.9673656187401051E-2</c:v>
                </c:pt>
                <c:pt idx="37">
                  <c:v>1.9082174949113229E-2</c:v>
                </c:pt>
                <c:pt idx="38">
                  <c:v>1.8674379128394304E-2</c:v>
                </c:pt>
                <c:pt idx="39">
                  <c:v>1.7874732308082592E-2</c:v>
                </c:pt>
                <c:pt idx="40">
                  <c:v>1.8751491544139517E-2</c:v>
                </c:pt>
                <c:pt idx="41">
                  <c:v>1.8692509280407114E-2</c:v>
                </c:pt>
                <c:pt idx="42">
                  <c:v>1.840351982324535E-2</c:v>
                </c:pt>
                <c:pt idx="43">
                  <c:v>1.8486594202060468E-2</c:v>
                </c:pt>
                <c:pt idx="44">
                  <c:v>1.8748140011087228E-2</c:v>
                </c:pt>
                <c:pt idx="45">
                  <c:v>1.8253370783032179E-2</c:v>
                </c:pt>
                <c:pt idx="46">
                  <c:v>1.8482027475645958E-2</c:v>
                </c:pt>
                <c:pt idx="47">
                  <c:v>1.8688163119570771E-2</c:v>
                </c:pt>
                <c:pt idx="48">
                  <c:v>1.776884504761099E-2</c:v>
                </c:pt>
                <c:pt idx="49">
                  <c:v>1.7778238186297854E-2</c:v>
                </c:pt>
                <c:pt idx="50">
                  <c:v>1.9153661032967919E-2</c:v>
                </c:pt>
                <c:pt idx="51">
                  <c:v>1.8621493384727451E-2</c:v>
                </c:pt>
                <c:pt idx="52">
                  <c:v>1.8086735500781253E-2</c:v>
                </c:pt>
                <c:pt idx="53">
                  <c:v>1.7078098499417969E-2</c:v>
                </c:pt>
                <c:pt idx="54">
                  <c:v>2.2641302338193212E-2</c:v>
                </c:pt>
                <c:pt idx="55">
                  <c:v>2.2533782743838163E-2</c:v>
                </c:pt>
                <c:pt idx="56">
                  <c:v>3.8428032781307839E-2</c:v>
                </c:pt>
                <c:pt idx="57">
                  <c:v>4.5167547376953061E-2</c:v>
                </c:pt>
                <c:pt idx="58">
                  <c:v>4.5170322096830369E-2</c:v>
                </c:pt>
                <c:pt idx="59">
                  <c:v>4.5014786225264392E-2</c:v>
                </c:pt>
                <c:pt idx="60">
                  <c:v>4.5271150815236583E-2</c:v>
                </c:pt>
                <c:pt idx="61">
                  <c:v>4.546227075557268E-2</c:v>
                </c:pt>
                <c:pt idx="62">
                  <c:v>4.5513340190173571E-2</c:v>
                </c:pt>
                <c:pt idx="63">
                  <c:v>4.6286917504267382E-2</c:v>
                </c:pt>
                <c:pt idx="64">
                  <c:v>4.620598048972107E-2</c:v>
                </c:pt>
                <c:pt idx="65">
                  <c:v>4.6427196364105437E-2</c:v>
                </c:pt>
                <c:pt idx="66">
                  <c:v>4.6436391892769317E-2</c:v>
                </c:pt>
                <c:pt idx="67">
                  <c:v>4.8903749309007101E-2</c:v>
                </c:pt>
                <c:pt idx="68">
                  <c:v>4.940626574025523E-2</c:v>
                </c:pt>
                <c:pt idx="69">
                  <c:v>4.9414629453863754E-2</c:v>
                </c:pt>
                <c:pt idx="70">
                  <c:v>4.923684170348204E-2</c:v>
                </c:pt>
                <c:pt idx="71">
                  <c:v>4.9408391521773745E-2</c:v>
                </c:pt>
                <c:pt idx="72">
                  <c:v>4.9577236420768195E-2</c:v>
                </c:pt>
                <c:pt idx="73">
                  <c:v>4.8415250912471848E-2</c:v>
                </c:pt>
                <c:pt idx="74">
                  <c:v>4.6682208588946894E-2</c:v>
                </c:pt>
                <c:pt idx="75">
                  <c:v>4.6441781325925649E-2</c:v>
                </c:pt>
                <c:pt idx="76">
                  <c:v>3.5983455920508972E-2</c:v>
                </c:pt>
                <c:pt idx="77">
                  <c:v>2.7340701590472426E-2</c:v>
                </c:pt>
                <c:pt idx="78">
                  <c:v>2.7323930354585652E-2</c:v>
                </c:pt>
                <c:pt idx="79">
                  <c:v>2.7447766510781058E-2</c:v>
                </c:pt>
                <c:pt idx="80">
                  <c:v>2.5423555467993787E-2</c:v>
                </c:pt>
                <c:pt idx="81">
                  <c:v>2.6209083463429515E-2</c:v>
                </c:pt>
                <c:pt idx="82">
                  <c:v>2.6695372538546057E-2</c:v>
                </c:pt>
                <c:pt idx="83">
                  <c:v>2.8773365607033693E-2</c:v>
                </c:pt>
                <c:pt idx="84">
                  <c:v>2.8785881703526351E-2</c:v>
                </c:pt>
                <c:pt idx="85">
                  <c:v>2.9611324950800703E-2</c:v>
                </c:pt>
                <c:pt idx="86">
                  <c:v>2.9618496760246985E-2</c:v>
                </c:pt>
                <c:pt idx="87">
                  <c:v>2.5702181710725986E-2</c:v>
                </c:pt>
                <c:pt idx="88">
                  <c:v>2.5081106528624962E-2</c:v>
                </c:pt>
                <c:pt idx="89">
                  <c:v>2.5011874118480132E-2</c:v>
                </c:pt>
                <c:pt idx="90">
                  <c:v>2.5110836899608621E-2</c:v>
                </c:pt>
                <c:pt idx="91">
                  <c:v>5.2382746526613601E-2</c:v>
                </c:pt>
                <c:pt idx="92">
                  <c:v>5.2313028903544029E-2</c:v>
                </c:pt>
                <c:pt idx="93">
                  <c:v>5.3248790887624971E-2</c:v>
                </c:pt>
                <c:pt idx="94">
                  <c:v>5.6390025050872268E-2</c:v>
                </c:pt>
                <c:pt idx="95">
                  <c:v>5.6145787631610336E-2</c:v>
                </c:pt>
                <c:pt idx="96">
                  <c:v>5.5774251847157744E-2</c:v>
                </c:pt>
                <c:pt idx="97">
                  <c:v>5.4713020440154497E-2</c:v>
                </c:pt>
                <c:pt idx="98">
                  <c:v>5.4689904149081141E-2</c:v>
                </c:pt>
                <c:pt idx="99">
                  <c:v>5.430664331232065E-2</c:v>
                </c:pt>
                <c:pt idx="100">
                  <c:v>5.435216381264641E-2</c:v>
                </c:pt>
                <c:pt idx="101">
                  <c:v>5.2901003885222529E-2</c:v>
                </c:pt>
                <c:pt idx="102">
                  <c:v>5.2185025873743893E-2</c:v>
                </c:pt>
                <c:pt idx="103">
                  <c:v>5.1688481379764638E-2</c:v>
                </c:pt>
                <c:pt idx="104">
                  <c:v>5.156984854792579E-2</c:v>
                </c:pt>
                <c:pt idx="105">
                  <c:v>5.0646990683220608E-2</c:v>
                </c:pt>
                <c:pt idx="106">
                  <c:v>5.0508653649225625E-2</c:v>
                </c:pt>
                <c:pt idx="107">
                  <c:v>4.8915301066782997E-2</c:v>
                </c:pt>
                <c:pt idx="108">
                  <c:v>4.8896908559032497E-2</c:v>
                </c:pt>
                <c:pt idx="109">
                  <c:v>4.8151143148885044E-2</c:v>
                </c:pt>
                <c:pt idx="110">
                  <c:v>4.8233689513482447E-2</c:v>
                </c:pt>
                <c:pt idx="111">
                  <c:v>2.218667143915155E-2</c:v>
                </c:pt>
                <c:pt idx="112">
                  <c:v>2.3609815295448058E-2</c:v>
                </c:pt>
                <c:pt idx="113">
                  <c:v>2.1977815253937095E-2</c:v>
                </c:pt>
                <c:pt idx="114">
                  <c:v>1.1454668470515751E-2</c:v>
                </c:pt>
                <c:pt idx="115">
                  <c:v>1.1488055741425796E-2</c:v>
                </c:pt>
                <c:pt idx="116">
                  <c:v>1.1872967482285963E-2</c:v>
                </c:pt>
                <c:pt idx="117">
                  <c:v>1.2203520403298383E-2</c:v>
                </c:pt>
                <c:pt idx="118">
                  <c:v>1.2207960919742446E-2</c:v>
                </c:pt>
                <c:pt idx="119">
                  <c:v>1.2920108269517073E-2</c:v>
                </c:pt>
                <c:pt idx="120">
                  <c:v>1.5258547485967435E-2</c:v>
                </c:pt>
                <c:pt idx="121">
                  <c:v>1.5344264619491184E-2</c:v>
                </c:pt>
                <c:pt idx="122">
                  <c:v>1.671707213727636E-2</c:v>
                </c:pt>
                <c:pt idx="123">
                  <c:v>1.7583483553497307E-2</c:v>
                </c:pt>
                <c:pt idx="124">
                  <c:v>1.7539031790285219E-2</c:v>
                </c:pt>
                <c:pt idx="125">
                  <c:v>1.7602327451628038E-2</c:v>
                </c:pt>
                <c:pt idx="126">
                  <c:v>1.8738713456207767E-2</c:v>
                </c:pt>
                <c:pt idx="127">
                  <c:v>1.8791600392660444E-2</c:v>
                </c:pt>
                <c:pt idx="128">
                  <c:v>1.8849556539417781E-2</c:v>
                </c:pt>
                <c:pt idx="129">
                  <c:v>1.886553080585841E-2</c:v>
                </c:pt>
                <c:pt idx="130">
                  <c:v>1.9798551124261772E-2</c:v>
                </c:pt>
                <c:pt idx="131">
                  <c:v>2.1975607519185768E-2</c:v>
                </c:pt>
                <c:pt idx="132">
                  <c:v>2.3072805088272853E-2</c:v>
                </c:pt>
                <c:pt idx="133">
                  <c:v>2.3971131665209654E-2</c:v>
                </c:pt>
                <c:pt idx="134">
                  <c:v>2.3850939888400594E-2</c:v>
                </c:pt>
                <c:pt idx="135">
                  <c:v>2.4309822565514679E-2</c:v>
                </c:pt>
                <c:pt idx="136">
                  <c:v>2.5077682116922732E-2</c:v>
                </c:pt>
                <c:pt idx="137">
                  <c:v>2.4385103123541661E-2</c:v>
                </c:pt>
                <c:pt idx="138">
                  <c:v>2.5463680645400624E-2</c:v>
                </c:pt>
                <c:pt idx="139">
                  <c:v>2.64455693388982E-2</c:v>
                </c:pt>
                <c:pt idx="140">
                  <c:v>2.6317997177130608E-2</c:v>
                </c:pt>
                <c:pt idx="141">
                  <c:v>2.6281267469096762E-2</c:v>
                </c:pt>
                <c:pt idx="142">
                  <c:v>2.709623443169739E-2</c:v>
                </c:pt>
                <c:pt idx="143">
                  <c:v>2.6913696195922023E-2</c:v>
                </c:pt>
                <c:pt idx="144">
                  <c:v>2.687349718564578E-2</c:v>
                </c:pt>
                <c:pt idx="145">
                  <c:v>2.731188046720244E-2</c:v>
                </c:pt>
                <c:pt idx="146">
                  <c:v>2.7013368487563281E-2</c:v>
                </c:pt>
                <c:pt idx="147">
                  <c:v>2.6832780335622943E-2</c:v>
                </c:pt>
                <c:pt idx="148">
                  <c:v>2.6931022136838817E-2</c:v>
                </c:pt>
                <c:pt idx="149">
                  <c:v>2.7185804480982269E-2</c:v>
                </c:pt>
                <c:pt idx="150">
                  <c:v>2.5764722843647503E-2</c:v>
                </c:pt>
                <c:pt idx="151">
                  <c:v>2.4405390170179897E-2</c:v>
                </c:pt>
                <c:pt idx="152">
                  <c:v>2.2167466481618908E-2</c:v>
                </c:pt>
                <c:pt idx="153">
                  <c:v>2.2577318902112307E-2</c:v>
                </c:pt>
                <c:pt idx="154">
                  <c:v>2.3213494101102752E-2</c:v>
                </c:pt>
                <c:pt idx="155">
                  <c:v>2.2894009023984276E-2</c:v>
                </c:pt>
                <c:pt idx="156">
                  <c:v>2.3256948120867676E-2</c:v>
                </c:pt>
                <c:pt idx="157">
                  <c:v>2.3094493906368939E-2</c:v>
                </c:pt>
                <c:pt idx="158">
                  <c:v>2.2237117886994184E-2</c:v>
                </c:pt>
                <c:pt idx="159">
                  <c:v>2.0691707741374604E-2</c:v>
                </c:pt>
                <c:pt idx="160">
                  <c:v>2.02156808090618E-2</c:v>
                </c:pt>
                <c:pt idx="161">
                  <c:v>1.9998110957620798E-2</c:v>
                </c:pt>
                <c:pt idx="162">
                  <c:v>1.9209229167830813E-2</c:v>
                </c:pt>
                <c:pt idx="163">
                  <c:v>1.9067436798583724E-2</c:v>
                </c:pt>
                <c:pt idx="164">
                  <c:v>1.8789326316322595E-2</c:v>
                </c:pt>
                <c:pt idx="165">
                  <c:v>1.7344501562444461E-2</c:v>
                </c:pt>
                <c:pt idx="166">
                  <c:v>1.8499351181058013E-2</c:v>
                </c:pt>
                <c:pt idx="167">
                  <c:v>1.8982389207142059E-2</c:v>
                </c:pt>
                <c:pt idx="168">
                  <c:v>1.8719630415235566E-2</c:v>
                </c:pt>
                <c:pt idx="169">
                  <c:v>2.0881266580474483E-2</c:v>
                </c:pt>
                <c:pt idx="170">
                  <c:v>2.1529184640761832E-2</c:v>
                </c:pt>
                <c:pt idx="171">
                  <c:v>2.0181355167907519E-2</c:v>
                </c:pt>
                <c:pt idx="172">
                  <c:v>2.1677340280527271E-2</c:v>
                </c:pt>
                <c:pt idx="173">
                  <c:v>2.1133803331411783E-2</c:v>
                </c:pt>
                <c:pt idx="174">
                  <c:v>2.0140883318818324E-2</c:v>
                </c:pt>
                <c:pt idx="175">
                  <c:v>2.00863837939434E-2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790-483A-BC36-32B05228B251}"/>
            </c:ext>
          </c:extLst>
        </c:ser>
        <c:ser>
          <c:idx val="1"/>
          <c:order val="1"/>
          <c:tx>
            <c:v>S&amp;P 500</c:v>
          </c:tx>
          <c:marker>
            <c:symbol val="none"/>
          </c:marker>
          <c:cat>
            <c:numRef>
              <c:f>'2026 Analysis Data'!$A$2:$A$177</c:f>
              <c:numCache>
                <c:formatCode>yyyy\-mm\-dd</c:formatCode>
                <c:ptCount val="176"/>
                <c:pt idx="0">
                  <c:v>46055</c:v>
                </c:pt>
                <c:pt idx="1">
                  <c:v>46056</c:v>
                </c:pt>
                <c:pt idx="2">
                  <c:v>46057</c:v>
                </c:pt>
                <c:pt idx="3">
                  <c:v>46058</c:v>
                </c:pt>
                <c:pt idx="4">
                  <c:v>46059</c:v>
                </c:pt>
                <c:pt idx="5">
                  <c:v>46062</c:v>
                </c:pt>
                <c:pt idx="6">
                  <c:v>46063</c:v>
                </c:pt>
                <c:pt idx="7">
                  <c:v>46064</c:v>
                </c:pt>
                <c:pt idx="8">
                  <c:v>46065</c:v>
                </c:pt>
                <c:pt idx="9">
                  <c:v>46066</c:v>
                </c:pt>
                <c:pt idx="10">
                  <c:v>46069</c:v>
                </c:pt>
                <c:pt idx="11">
                  <c:v>46070</c:v>
                </c:pt>
                <c:pt idx="12">
                  <c:v>46071</c:v>
                </c:pt>
                <c:pt idx="13">
                  <c:v>46072</c:v>
                </c:pt>
                <c:pt idx="14">
                  <c:v>46073</c:v>
                </c:pt>
                <c:pt idx="15">
                  <c:v>46076</c:v>
                </c:pt>
                <c:pt idx="16">
                  <c:v>46077</c:v>
                </c:pt>
                <c:pt idx="17">
                  <c:v>46078</c:v>
                </c:pt>
                <c:pt idx="18">
                  <c:v>46079</c:v>
                </c:pt>
                <c:pt idx="19">
                  <c:v>46080</c:v>
                </c:pt>
                <c:pt idx="20">
                  <c:v>46083</c:v>
                </c:pt>
                <c:pt idx="21">
                  <c:v>46084</c:v>
                </c:pt>
                <c:pt idx="22">
                  <c:v>46085</c:v>
                </c:pt>
                <c:pt idx="23">
                  <c:v>46086</c:v>
                </c:pt>
                <c:pt idx="24">
                  <c:v>46087</c:v>
                </c:pt>
                <c:pt idx="25">
                  <c:v>46090</c:v>
                </c:pt>
                <c:pt idx="26">
                  <c:v>46091</c:v>
                </c:pt>
                <c:pt idx="27">
                  <c:v>46092</c:v>
                </c:pt>
                <c:pt idx="28">
                  <c:v>46093</c:v>
                </c:pt>
                <c:pt idx="29">
                  <c:v>46094</c:v>
                </c:pt>
                <c:pt idx="30">
                  <c:v>46097</c:v>
                </c:pt>
                <c:pt idx="31">
                  <c:v>46098</c:v>
                </c:pt>
                <c:pt idx="32">
                  <c:v>46099</c:v>
                </c:pt>
                <c:pt idx="33">
                  <c:v>46100</c:v>
                </c:pt>
                <c:pt idx="34">
                  <c:v>46101</c:v>
                </c:pt>
                <c:pt idx="35">
                  <c:v>46104</c:v>
                </c:pt>
                <c:pt idx="36">
                  <c:v>46105</c:v>
                </c:pt>
                <c:pt idx="37">
                  <c:v>46106</c:v>
                </c:pt>
                <c:pt idx="38">
                  <c:v>46107</c:v>
                </c:pt>
                <c:pt idx="39">
                  <c:v>46108</c:v>
                </c:pt>
                <c:pt idx="40">
                  <c:v>46111</c:v>
                </c:pt>
                <c:pt idx="41">
                  <c:v>46112</c:v>
                </c:pt>
                <c:pt idx="42">
                  <c:v>46113</c:v>
                </c:pt>
                <c:pt idx="43">
                  <c:v>46114</c:v>
                </c:pt>
                <c:pt idx="44">
                  <c:v>46115</c:v>
                </c:pt>
                <c:pt idx="45">
                  <c:v>46118</c:v>
                </c:pt>
                <c:pt idx="46">
                  <c:v>46119</c:v>
                </c:pt>
                <c:pt idx="47">
                  <c:v>46120</c:v>
                </c:pt>
                <c:pt idx="48">
                  <c:v>46121</c:v>
                </c:pt>
                <c:pt idx="49">
                  <c:v>46122</c:v>
                </c:pt>
                <c:pt idx="50">
                  <c:v>46125</c:v>
                </c:pt>
                <c:pt idx="51">
                  <c:v>46126</c:v>
                </c:pt>
                <c:pt idx="52">
                  <c:v>46127</c:v>
                </c:pt>
                <c:pt idx="53">
                  <c:v>46128</c:v>
                </c:pt>
                <c:pt idx="54">
                  <c:v>46129</c:v>
                </c:pt>
                <c:pt idx="55">
                  <c:v>46132</c:v>
                </c:pt>
                <c:pt idx="56">
                  <c:v>46133</c:v>
                </c:pt>
                <c:pt idx="57">
                  <c:v>46134</c:v>
                </c:pt>
                <c:pt idx="58">
                  <c:v>46135</c:v>
                </c:pt>
                <c:pt idx="59">
                  <c:v>46136</c:v>
                </c:pt>
                <c:pt idx="60">
                  <c:v>46139</c:v>
                </c:pt>
                <c:pt idx="61">
                  <c:v>46140</c:v>
                </c:pt>
                <c:pt idx="62">
                  <c:v>46141</c:v>
                </c:pt>
                <c:pt idx="63">
                  <c:v>46142</c:v>
                </c:pt>
                <c:pt idx="64">
                  <c:v>46143</c:v>
                </c:pt>
                <c:pt idx="65">
                  <c:v>46146</c:v>
                </c:pt>
                <c:pt idx="66">
                  <c:v>46147</c:v>
                </c:pt>
                <c:pt idx="67">
                  <c:v>46148</c:v>
                </c:pt>
                <c:pt idx="68">
                  <c:v>46149</c:v>
                </c:pt>
                <c:pt idx="69">
                  <c:v>46150</c:v>
                </c:pt>
                <c:pt idx="70">
                  <c:v>46153</c:v>
                </c:pt>
                <c:pt idx="71">
                  <c:v>46154</c:v>
                </c:pt>
                <c:pt idx="72">
                  <c:v>46155</c:v>
                </c:pt>
                <c:pt idx="73">
                  <c:v>46156</c:v>
                </c:pt>
                <c:pt idx="74">
                  <c:v>46157</c:v>
                </c:pt>
                <c:pt idx="75">
                  <c:v>46160</c:v>
                </c:pt>
                <c:pt idx="76">
                  <c:v>46161</c:v>
                </c:pt>
                <c:pt idx="77">
                  <c:v>46162</c:v>
                </c:pt>
                <c:pt idx="78">
                  <c:v>46163</c:v>
                </c:pt>
                <c:pt idx="79">
                  <c:v>46164</c:v>
                </c:pt>
                <c:pt idx="80">
                  <c:v>46167</c:v>
                </c:pt>
                <c:pt idx="81">
                  <c:v>46168</c:v>
                </c:pt>
                <c:pt idx="82">
                  <c:v>46169</c:v>
                </c:pt>
                <c:pt idx="83">
                  <c:v>46170</c:v>
                </c:pt>
                <c:pt idx="84">
                  <c:v>46171</c:v>
                </c:pt>
                <c:pt idx="85">
                  <c:v>46174</c:v>
                </c:pt>
                <c:pt idx="86">
                  <c:v>46175</c:v>
                </c:pt>
                <c:pt idx="87">
                  <c:v>46176</c:v>
                </c:pt>
                <c:pt idx="88">
                  <c:v>46177</c:v>
                </c:pt>
                <c:pt idx="89">
                  <c:v>46178</c:v>
                </c:pt>
                <c:pt idx="90">
                  <c:v>46181</c:v>
                </c:pt>
                <c:pt idx="91">
                  <c:v>46182</c:v>
                </c:pt>
                <c:pt idx="92">
                  <c:v>46183</c:v>
                </c:pt>
                <c:pt idx="93">
                  <c:v>46184</c:v>
                </c:pt>
                <c:pt idx="94">
                  <c:v>46185</c:v>
                </c:pt>
                <c:pt idx="95">
                  <c:v>46188</c:v>
                </c:pt>
                <c:pt idx="96">
                  <c:v>46189</c:v>
                </c:pt>
                <c:pt idx="97">
                  <c:v>46190</c:v>
                </c:pt>
                <c:pt idx="98">
                  <c:v>46191</c:v>
                </c:pt>
                <c:pt idx="99">
                  <c:v>46192</c:v>
                </c:pt>
                <c:pt idx="100">
                  <c:v>46195</c:v>
                </c:pt>
                <c:pt idx="101">
                  <c:v>46196</c:v>
                </c:pt>
                <c:pt idx="102">
                  <c:v>46197</c:v>
                </c:pt>
                <c:pt idx="103">
                  <c:v>46198</c:v>
                </c:pt>
                <c:pt idx="104">
                  <c:v>46199</c:v>
                </c:pt>
                <c:pt idx="105">
                  <c:v>46202</c:v>
                </c:pt>
                <c:pt idx="106">
                  <c:v>46203</c:v>
                </c:pt>
                <c:pt idx="107">
                  <c:v>46204</c:v>
                </c:pt>
                <c:pt idx="108">
                  <c:v>46205</c:v>
                </c:pt>
                <c:pt idx="109">
                  <c:v>46206</c:v>
                </c:pt>
                <c:pt idx="110">
                  <c:v>46209</c:v>
                </c:pt>
                <c:pt idx="111">
                  <c:v>46210</c:v>
                </c:pt>
                <c:pt idx="112">
                  <c:v>46211</c:v>
                </c:pt>
                <c:pt idx="113">
                  <c:v>46212</c:v>
                </c:pt>
                <c:pt idx="114">
                  <c:v>46213</c:v>
                </c:pt>
                <c:pt idx="115">
                  <c:v>46216</c:v>
                </c:pt>
                <c:pt idx="116">
                  <c:v>46217</c:v>
                </c:pt>
                <c:pt idx="117">
                  <c:v>46218</c:v>
                </c:pt>
                <c:pt idx="118">
                  <c:v>46219</c:v>
                </c:pt>
                <c:pt idx="119">
                  <c:v>46220</c:v>
                </c:pt>
                <c:pt idx="120">
                  <c:v>46223</c:v>
                </c:pt>
                <c:pt idx="121">
                  <c:v>46224</c:v>
                </c:pt>
                <c:pt idx="122">
                  <c:v>46225</c:v>
                </c:pt>
                <c:pt idx="123">
                  <c:v>46226</c:v>
                </c:pt>
                <c:pt idx="124">
                  <c:v>46227</c:v>
                </c:pt>
                <c:pt idx="125">
                  <c:v>46230</c:v>
                </c:pt>
                <c:pt idx="126">
                  <c:v>46231</c:v>
                </c:pt>
                <c:pt idx="127">
                  <c:v>46232</c:v>
                </c:pt>
                <c:pt idx="128">
                  <c:v>46233</c:v>
                </c:pt>
                <c:pt idx="129">
                  <c:v>46234</c:v>
                </c:pt>
                <c:pt idx="130">
                  <c:v>46237</c:v>
                </c:pt>
                <c:pt idx="131">
                  <c:v>46238</c:v>
                </c:pt>
                <c:pt idx="132">
                  <c:v>46239</c:v>
                </c:pt>
                <c:pt idx="133">
                  <c:v>46240</c:v>
                </c:pt>
                <c:pt idx="134">
                  <c:v>46241</c:v>
                </c:pt>
                <c:pt idx="135">
                  <c:v>46244</c:v>
                </c:pt>
                <c:pt idx="136">
                  <c:v>46245</c:v>
                </c:pt>
                <c:pt idx="137">
                  <c:v>46246</c:v>
                </c:pt>
                <c:pt idx="138">
                  <c:v>46247</c:v>
                </c:pt>
                <c:pt idx="139">
                  <c:v>46248</c:v>
                </c:pt>
                <c:pt idx="140">
                  <c:v>46251</c:v>
                </c:pt>
                <c:pt idx="141">
                  <c:v>46252</c:v>
                </c:pt>
                <c:pt idx="142">
                  <c:v>46253</c:v>
                </c:pt>
                <c:pt idx="143">
                  <c:v>46254</c:v>
                </c:pt>
                <c:pt idx="144">
                  <c:v>46255</c:v>
                </c:pt>
                <c:pt idx="145">
                  <c:v>46258</c:v>
                </c:pt>
                <c:pt idx="146">
                  <c:v>46259</c:v>
                </c:pt>
                <c:pt idx="147">
                  <c:v>46260</c:v>
                </c:pt>
                <c:pt idx="148">
                  <c:v>46261</c:v>
                </c:pt>
                <c:pt idx="149">
                  <c:v>46262</c:v>
                </c:pt>
                <c:pt idx="150">
                  <c:v>46265</c:v>
                </c:pt>
                <c:pt idx="151">
                  <c:v>46266</c:v>
                </c:pt>
                <c:pt idx="152">
                  <c:v>46267</c:v>
                </c:pt>
                <c:pt idx="153">
                  <c:v>46268</c:v>
                </c:pt>
                <c:pt idx="154">
                  <c:v>46269</c:v>
                </c:pt>
                <c:pt idx="155">
                  <c:v>46272</c:v>
                </c:pt>
                <c:pt idx="156">
                  <c:v>46273</c:v>
                </c:pt>
                <c:pt idx="157">
                  <c:v>46274</c:v>
                </c:pt>
                <c:pt idx="158">
                  <c:v>46275</c:v>
                </c:pt>
                <c:pt idx="159">
                  <c:v>46276</c:v>
                </c:pt>
                <c:pt idx="160">
                  <c:v>46279</c:v>
                </c:pt>
                <c:pt idx="161">
                  <c:v>46280</c:v>
                </c:pt>
                <c:pt idx="162">
                  <c:v>46281</c:v>
                </c:pt>
                <c:pt idx="163">
                  <c:v>46282</c:v>
                </c:pt>
                <c:pt idx="164">
                  <c:v>46283</c:v>
                </c:pt>
                <c:pt idx="165">
                  <c:v>46286</c:v>
                </c:pt>
                <c:pt idx="166">
                  <c:v>46287</c:v>
                </c:pt>
                <c:pt idx="167">
                  <c:v>46288</c:v>
                </c:pt>
                <c:pt idx="168">
                  <c:v>46289</c:v>
                </c:pt>
                <c:pt idx="169">
                  <c:v>46290</c:v>
                </c:pt>
                <c:pt idx="170">
                  <c:v>46293</c:v>
                </c:pt>
                <c:pt idx="171">
                  <c:v>46294</c:v>
                </c:pt>
                <c:pt idx="172">
                  <c:v>46295</c:v>
                </c:pt>
                <c:pt idx="173">
                  <c:v>46296</c:v>
                </c:pt>
                <c:pt idx="174">
                  <c:v>46297</c:v>
                </c:pt>
                <c:pt idx="175">
                  <c:v>46300</c:v>
                </c:pt>
              </c:numCache>
            </c:numRef>
          </c:cat>
          <c:val>
            <c:numRef>
              <c:f>'2026 Analysis Data'!$T$2:$T$177</c:f>
              <c:numCache>
                <c:formatCode>0.00%;[Red]\(0.00%\);\-</c:formatCode>
                <c:ptCount val="1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0.13357575445520584</c:v>
                </c:pt>
                <c:pt idx="22">
                  <c:v>0.13421035867304565</c:v>
                </c:pt>
                <c:pt idx="23">
                  <c:v>0.13449545384562975</c:v>
                </c:pt>
                <c:pt idx="24">
                  <c:v>0.13574337303085257</c:v>
                </c:pt>
                <c:pt idx="25">
                  <c:v>0.11827895972180695</c:v>
                </c:pt>
                <c:pt idx="26">
                  <c:v>0.11641598680270103</c:v>
                </c:pt>
                <c:pt idx="27">
                  <c:v>0.11618395691271226</c:v>
                </c:pt>
                <c:pt idx="28">
                  <c:v>0.12627222864508977</c:v>
                </c:pt>
                <c:pt idx="29">
                  <c:v>0.1166719311208288</c:v>
                </c:pt>
                <c:pt idx="30">
                  <c:v>0.12362253621603991</c:v>
                </c:pt>
                <c:pt idx="31">
                  <c:v>0.12404676974614123</c:v>
                </c:pt>
                <c:pt idx="32">
                  <c:v>0.12933260605213759</c:v>
                </c:pt>
                <c:pt idx="33">
                  <c:v>0.12932568329868899</c:v>
                </c:pt>
                <c:pt idx="34">
                  <c:v>0.13308426318766042</c:v>
                </c:pt>
                <c:pt idx="35">
                  <c:v>0.13936699014246984</c:v>
                </c:pt>
                <c:pt idx="36">
                  <c:v>0.13483165096257121</c:v>
                </c:pt>
                <c:pt idx="37">
                  <c:v>0.13232514561119602</c:v>
                </c:pt>
                <c:pt idx="38">
                  <c:v>0.14221863225440695</c:v>
                </c:pt>
                <c:pt idx="39">
                  <c:v>0.15012650019848775</c:v>
                </c:pt>
                <c:pt idx="40">
                  <c:v>0.1493042190320566</c:v>
                </c:pt>
                <c:pt idx="41">
                  <c:v>0.18838775810844149</c:v>
                </c:pt>
                <c:pt idx="42">
                  <c:v>0.18799163114146208</c:v>
                </c:pt>
                <c:pt idx="43">
                  <c:v>0.18784237402951284</c:v>
                </c:pt>
                <c:pt idx="44">
                  <c:v>0.18784237402951284</c:v>
                </c:pt>
                <c:pt idx="45">
                  <c:v>0.18394393532335382</c:v>
                </c:pt>
                <c:pt idx="46">
                  <c:v>0.18086270972585913</c:v>
                </c:pt>
                <c:pt idx="47">
                  <c:v>0.20352509683083375</c:v>
                </c:pt>
                <c:pt idx="48">
                  <c:v>0.20461975531434212</c:v>
                </c:pt>
                <c:pt idx="49">
                  <c:v>0.19625400484636049</c:v>
                </c:pt>
                <c:pt idx="50">
                  <c:v>0.19681151330800836</c:v>
                </c:pt>
                <c:pt idx="51">
                  <c:v>0.19780669904777753</c:v>
                </c:pt>
                <c:pt idx="52">
                  <c:v>0.19892870007036056</c:v>
                </c:pt>
                <c:pt idx="53">
                  <c:v>0.18983844043891721</c:v>
                </c:pt>
                <c:pt idx="54">
                  <c:v>0.1910276707361733</c:v>
                </c:pt>
                <c:pt idx="55">
                  <c:v>0.17919721606060685</c:v>
                </c:pt>
                <c:pt idx="56">
                  <c:v>0.18116488227444399</c:v>
                </c:pt>
                <c:pt idx="57">
                  <c:v>0.18053426602013828</c:v>
                </c:pt>
                <c:pt idx="58">
                  <c:v>0.1829304840518316</c:v>
                </c:pt>
                <c:pt idx="59">
                  <c:v>0.16515119620332314</c:v>
                </c:pt>
                <c:pt idx="60">
                  <c:v>0.14470199352230151</c:v>
                </c:pt>
                <c:pt idx="61">
                  <c:v>0.14560360047061005</c:v>
                </c:pt>
                <c:pt idx="62">
                  <c:v>0.11848271161343026</c:v>
                </c:pt>
                <c:pt idx="63">
                  <c:v>0.11989768842453458</c:v>
                </c:pt>
                <c:pt idx="64">
                  <c:v>0.11936496843126267</c:v>
                </c:pt>
                <c:pt idx="65">
                  <c:v>0.12338504097846585</c:v>
                </c:pt>
                <c:pt idx="66">
                  <c:v>0.12334688595031279</c:v>
                </c:pt>
                <c:pt idx="67">
                  <c:v>0.10450319824541324</c:v>
                </c:pt>
                <c:pt idx="68">
                  <c:v>0.10788423583512464</c:v>
                </c:pt>
                <c:pt idx="69">
                  <c:v>0.10759686718161898</c:v>
                </c:pt>
                <c:pt idx="70">
                  <c:v>0.10542068661732056</c:v>
                </c:pt>
                <c:pt idx="71">
                  <c:v>0.10249583082474004</c:v>
                </c:pt>
                <c:pt idx="72">
                  <c:v>0.10141062655148482</c:v>
                </c:pt>
                <c:pt idx="73">
                  <c:v>0.10276763457563136</c:v>
                </c:pt>
                <c:pt idx="74">
                  <c:v>0.11106289708564264</c:v>
                </c:pt>
                <c:pt idx="75">
                  <c:v>0.11036311183213619</c:v>
                </c:pt>
                <c:pt idx="76">
                  <c:v>0.11070205773095601</c:v>
                </c:pt>
                <c:pt idx="77">
                  <c:v>0.11104287689692717</c:v>
                </c:pt>
                <c:pt idx="78">
                  <c:v>0.10863797399809558</c:v>
                </c:pt>
                <c:pt idx="79">
                  <c:v>0.10674809097700781</c:v>
                </c:pt>
                <c:pt idx="80">
                  <c:v>0.10674809097700781</c:v>
                </c:pt>
                <c:pt idx="81">
                  <c:v>0.10760355804888155</c:v>
                </c:pt>
                <c:pt idx="82">
                  <c:v>0.10452549904889909</c:v>
                </c:pt>
                <c:pt idx="83">
                  <c:v>0.10444426598634514</c:v>
                </c:pt>
                <c:pt idx="84">
                  <c:v>0.10082538344133413</c:v>
                </c:pt>
                <c:pt idx="85">
                  <c:v>0.1008153157031791</c:v>
                </c:pt>
                <c:pt idx="86">
                  <c:v>9.7931439020837063E-2</c:v>
                </c:pt>
                <c:pt idx="87">
                  <c:v>0.10208794897249926</c:v>
                </c:pt>
                <c:pt idx="88">
                  <c:v>9.1133606100241613E-2</c:v>
                </c:pt>
                <c:pt idx="89">
                  <c:v>0.1339401936900648</c:v>
                </c:pt>
                <c:pt idx="90">
                  <c:v>0.13094682467405314</c:v>
                </c:pt>
                <c:pt idx="91">
                  <c:v>0.13108908902522123</c:v>
                </c:pt>
                <c:pt idx="92">
                  <c:v>0.14294649129833376</c:v>
                </c:pt>
                <c:pt idx="93">
                  <c:v>0.15566254697950169</c:v>
                </c:pt>
                <c:pt idx="94">
                  <c:v>0.15415450351842516</c:v>
                </c:pt>
                <c:pt idx="95">
                  <c:v>0.15852317130624435</c:v>
                </c:pt>
                <c:pt idx="96">
                  <c:v>0.16021525509191106</c:v>
                </c:pt>
                <c:pt idx="97">
                  <c:v>0.16470395458582976</c:v>
                </c:pt>
                <c:pt idx="98">
                  <c:v>0.16474900468841919</c:v>
                </c:pt>
                <c:pt idx="99">
                  <c:v>0.16474900468841919</c:v>
                </c:pt>
                <c:pt idx="100">
                  <c:v>0.16534297053670366</c:v>
                </c:pt>
                <c:pt idx="101">
                  <c:v>0.17258339087994426</c:v>
                </c:pt>
                <c:pt idx="102">
                  <c:v>0.17071428922725237</c:v>
                </c:pt>
                <c:pt idx="103">
                  <c:v>0.17069242844644436</c:v>
                </c:pt>
                <c:pt idx="104">
                  <c:v>0.16882682530966275</c:v>
                </c:pt>
                <c:pt idx="105">
                  <c:v>0.17479500063026013</c:v>
                </c:pt>
                <c:pt idx="106">
                  <c:v>0.1771939018010025</c:v>
                </c:pt>
                <c:pt idx="107">
                  <c:v>0.17712602119670165</c:v>
                </c:pt>
                <c:pt idx="108">
                  <c:v>0.17541115818452391</c:v>
                </c:pt>
                <c:pt idx="109">
                  <c:v>0.17541115818452391</c:v>
                </c:pt>
                <c:pt idx="110">
                  <c:v>0.17684580029876745</c:v>
                </c:pt>
                <c:pt idx="111">
                  <c:v>0.14861894425301378</c:v>
                </c:pt>
                <c:pt idx="112">
                  <c:v>0.14894099620468021</c:v>
                </c:pt>
                <c:pt idx="113">
                  <c:v>0.15079676375097087</c:v>
                </c:pt>
                <c:pt idx="114">
                  <c:v>0.1364738183830454</c:v>
                </c:pt>
                <c:pt idx="115">
                  <c:v>0.12800900366535869</c:v>
                </c:pt>
                <c:pt idx="116">
                  <c:v>0.12753823853420976</c:v>
                </c:pt>
                <c:pt idx="117">
                  <c:v>0.11398189933414553</c:v>
                </c:pt>
                <c:pt idx="118">
                  <c:v>0.11360481031655074</c:v>
                </c:pt>
                <c:pt idx="119">
                  <c:v>0.11085591330594648</c:v>
                </c:pt>
                <c:pt idx="120">
                  <c:v>0.10374725096861487</c:v>
                </c:pt>
                <c:pt idx="121">
                  <c:v>0.10787976497672501</c:v>
                </c:pt>
                <c:pt idx="122">
                  <c:v>9.3398180935543237E-2</c:v>
                </c:pt>
                <c:pt idx="123">
                  <c:v>0.10409953611246067</c:v>
                </c:pt>
                <c:pt idx="124">
                  <c:v>0.1040861895443923</c:v>
                </c:pt>
                <c:pt idx="125">
                  <c:v>0.10404096178779568</c:v>
                </c:pt>
                <c:pt idx="126">
                  <c:v>9.5384201932427443E-2</c:v>
                </c:pt>
                <c:pt idx="127">
                  <c:v>0.10451853379591615</c:v>
                </c:pt>
                <c:pt idx="128">
                  <c:v>0.12202790323611583</c:v>
                </c:pt>
                <c:pt idx="129">
                  <c:v>0.12474131255521728</c:v>
                </c:pt>
                <c:pt idx="130">
                  <c:v>0.1330945119993725</c:v>
                </c:pt>
                <c:pt idx="131">
                  <c:v>0.14526040702666038</c:v>
                </c:pt>
                <c:pt idx="132">
                  <c:v>0.14485957334083063</c:v>
                </c:pt>
                <c:pt idx="133">
                  <c:v>0.14320504068740816</c:v>
                </c:pt>
                <c:pt idx="134">
                  <c:v>0.14393818384585741</c:v>
                </c:pt>
                <c:pt idx="135">
                  <c:v>0.14005101176836945</c:v>
                </c:pt>
                <c:pt idx="136">
                  <c:v>0.14080704900254656</c:v>
                </c:pt>
                <c:pt idx="137">
                  <c:v>0.14058157948976249</c:v>
                </c:pt>
                <c:pt idx="138">
                  <c:v>0.13973464949781478</c:v>
                </c:pt>
                <c:pt idx="139">
                  <c:v>0.13330588192988543</c:v>
                </c:pt>
                <c:pt idx="140">
                  <c:v>0.13515715081666588</c:v>
                </c:pt>
                <c:pt idx="141">
                  <c:v>0.13614627032355534</c:v>
                </c:pt>
                <c:pt idx="142">
                  <c:v>0.13582423462891188</c:v>
                </c:pt>
                <c:pt idx="143">
                  <c:v>0.13179789885351867</c:v>
                </c:pt>
                <c:pt idx="144">
                  <c:v>0.13208578736609686</c:v>
                </c:pt>
                <c:pt idx="145">
                  <c:v>0.13298182104455386</c:v>
                </c:pt>
                <c:pt idx="146">
                  <c:v>0.13308961034942768</c:v>
                </c:pt>
                <c:pt idx="147">
                  <c:v>0.11768573542959015</c:v>
                </c:pt>
                <c:pt idx="148">
                  <c:v>0.10690264133030589</c:v>
                </c:pt>
                <c:pt idx="149">
                  <c:v>0.10626745332130384</c:v>
                </c:pt>
                <c:pt idx="150">
                  <c:v>9.5039563325024085E-2</c:v>
                </c:pt>
                <c:pt idx="151">
                  <c:v>7.3647254375256765E-2</c:v>
                </c:pt>
                <c:pt idx="152">
                  <c:v>7.5852940009243058E-2</c:v>
                </c:pt>
                <c:pt idx="153">
                  <c:v>8.4933599433221443E-2</c:v>
                </c:pt>
                <c:pt idx="154">
                  <c:v>8.3043123911282185E-2</c:v>
                </c:pt>
                <c:pt idx="155">
                  <c:v>8.3043123911282185E-2</c:v>
                </c:pt>
                <c:pt idx="156">
                  <c:v>8.5395385204201632E-2</c:v>
                </c:pt>
                <c:pt idx="157">
                  <c:v>8.627298878314292E-2</c:v>
                </c:pt>
                <c:pt idx="158">
                  <c:v>8.732888533803751E-2</c:v>
                </c:pt>
                <c:pt idx="159">
                  <c:v>8.9981361155558312E-2</c:v>
                </c:pt>
                <c:pt idx="160">
                  <c:v>9.1030358591186286E-2</c:v>
                </c:pt>
                <c:pt idx="161">
                  <c:v>9.0621676203327839E-2</c:v>
                </c:pt>
                <c:pt idx="162">
                  <c:v>8.8943367147108668E-2</c:v>
                </c:pt>
                <c:pt idx="163">
                  <c:v>9.8666303082491691E-2</c:v>
                </c:pt>
                <c:pt idx="164">
                  <c:v>9.394025280092512E-2</c:v>
                </c:pt>
                <c:pt idx="165">
                  <c:v>0.10692744254161524</c:v>
                </c:pt>
                <c:pt idx="166">
                  <c:v>0.10620319791850837</c:v>
                </c:pt>
                <c:pt idx="167">
                  <c:v>0.10970840989739306</c:v>
                </c:pt>
                <c:pt idx="168">
                  <c:v>0.10971055170124717</c:v>
                </c:pt>
                <c:pt idx="169">
                  <c:v>0.10817415538990262</c:v>
                </c:pt>
                <c:pt idx="170">
                  <c:v>0.11137572940109371</c:v>
                </c:pt>
                <c:pt idx="171">
                  <c:v>0.11090724146259207</c:v>
                </c:pt>
                <c:pt idx="172">
                  <c:v>0.10820667792461038</c:v>
                </c:pt>
                <c:pt idx="173">
                  <c:v>0.10716397899213484</c:v>
                </c:pt>
                <c:pt idx="174">
                  <c:v>0.10348385840035582</c:v>
                </c:pt>
                <c:pt idx="175">
                  <c:v>0.10522691279693309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790-483A-BC36-32B05228B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" sourceLinked="0"/>
        <c:majorTickMark val="none"/>
        <c:minorTickMark val="none"/>
        <c:tickLblPos val="nextTo"/>
        <c:crossAx val="48672768"/>
        <c:crosses val="autoZero"/>
        <c:auto val="1"/>
        <c:lblOffset val="100"/>
        <c:baseTimeUnit val="day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/>
                  <a:t>Ann. vol.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SDC</c:v>
          </c:tx>
          <c:invertIfNegative val="1"/>
          <c:cat>
            <c:strRef>
              <c:f>'2026 Monthly Returns'!$A$2:$A$10</c:f>
              <c:strCache>
                <c:ptCount val="9"/>
                <c:pt idx="0">
                  <c:v>2026-02</c:v>
                </c:pt>
                <c:pt idx="1">
                  <c:v>2026-03</c:v>
                </c:pt>
                <c:pt idx="2">
                  <c:v>2026-04</c:v>
                </c:pt>
                <c:pt idx="3">
                  <c:v>2026-05</c:v>
                </c:pt>
                <c:pt idx="4">
                  <c:v>2026-06</c:v>
                </c:pt>
                <c:pt idx="5">
                  <c:v>2026-07</c:v>
                </c:pt>
                <c:pt idx="6">
                  <c:v>2026-08</c:v>
                </c:pt>
                <c:pt idx="7">
                  <c:v>2026-09</c:v>
                </c:pt>
                <c:pt idx="8">
                  <c:v>2026-10</c:v>
                </c:pt>
              </c:strCache>
            </c:strRef>
          </c:cat>
          <c:val>
            <c:numRef>
              <c:f>'2026 Monthly Returns'!$B$2:$B$10</c:f>
              <c:numCache>
                <c:formatCode>0.00%;[Red]\(0.00%\);\-</c:formatCode>
                <c:ptCount val="9"/>
                <c:pt idx="0">
                  <c:v>9.9473320004852539E-3</c:v>
                </c:pt>
                <c:pt idx="1">
                  <c:v>2.5626185042672001E-2</c:v>
                </c:pt>
                <c:pt idx="2">
                  <c:v>1.7832062975811969E-2</c:v>
                </c:pt>
                <c:pt idx="3">
                  <c:v>6.3531649632211362E-3</c:v>
                </c:pt>
                <c:pt idx="4">
                  <c:v>-9.7446567132212225E-3</c:v>
                </c:pt>
                <c:pt idx="5">
                  <c:v>1.0989894196268279E-2</c:v>
                </c:pt>
                <c:pt idx="6">
                  <c:v>2.4120290098955888E-2</c:v>
                </c:pt>
                <c:pt idx="7">
                  <c:v>1.1992676856944717E-2</c:v>
                </c:pt>
                <c:pt idx="8">
                  <c:v>-5.7260031104555686E-4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71-433E-B3FB-A7C0094138A7}"/>
            </c:ext>
          </c:extLst>
        </c:ser>
        <c:ser>
          <c:idx val="1"/>
          <c:order val="1"/>
          <c:tx>
            <c:v>S&amp;P 500</c:v>
          </c:tx>
          <c:invertIfNegative val="1"/>
          <c:cat>
            <c:strRef>
              <c:f>'2026 Monthly Returns'!$A$2:$A$10</c:f>
              <c:strCache>
                <c:ptCount val="9"/>
                <c:pt idx="0">
                  <c:v>2026-02</c:v>
                </c:pt>
                <c:pt idx="1">
                  <c:v>2026-03</c:v>
                </c:pt>
                <c:pt idx="2">
                  <c:v>2026-04</c:v>
                </c:pt>
                <c:pt idx="3">
                  <c:v>2026-05</c:v>
                </c:pt>
                <c:pt idx="4">
                  <c:v>2026-06</c:v>
                </c:pt>
                <c:pt idx="5">
                  <c:v>2026-07</c:v>
                </c:pt>
                <c:pt idx="6">
                  <c:v>2026-08</c:v>
                </c:pt>
                <c:pt idx="7">
                  <c:v>2026-09</c:v>
                </c:pt>
                <c:pt idx="8">
                  <c:v>2026-10</c:v>
                </c:pt>
              </c:strCache>
            </c:strRef>
          </c:cat>
          <c:val>
            <c:numRef>
              <c:f>'2026 Monthly Returns'!$C$2:$C$10</c:f>
              <c:numCache>
                <c:formatCode>0.00%;[Red]\(0.00%\);\-</c:formatCode>
                <c:ptCount val="9"/>
                <c:pt idx="0">
                  <c:v>-1.398420971154346E-2</c:v>
                </c:pt>
                <c:pt idx="1">
                  <c:v>-5.0932709976042712E-2</c:v>
                </c:pt>
                <c:pt idx="2">
                  <c:v>0.10423342503354394</c:v>
                </c:pt>
                <c:pt idx="3">
                  <c:v>5.147031284462078E-2</c:v>
                </c:pt>
                <c:pt idx="4">
                  <c:v>-1.0646353722793989E-2</c:v>
                </c:pt>
                <c:pt idx="5">
                  <c:v>-1.2854430244713111E-3</c:v>
                </c:pt>
                <c:pt idx="6">
                  <c:v>2.6225279449698657E-2</c:v>
                </c:pt>
                <c:pt idx="7">
                  <c:v>-4.5016093904092225E-3</c:v>
                </c:pt>
                <c:pt idx="8">
                  <c:v>1.5998086659678945E-2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71-433E-B3FB-A7C009413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en-US"/>
                  <a:t>Monthly return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Risk-Adjusted Ratios — Higher Is Better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SDC</c:v>
          </c:tx>
          <c:invertIfNegative val="1"/>
          <c:cat>
            <c:strRef>
              <c:f>'2026 Charts'!$A$42:$A$44</c:f>
              <c:strCache>
                <c:ptCount val="3"/>
                <c:pt idx="0">
                  <c:v>Sharpe</c:v>
                </c:pt>
                <c:pt idx="1">
                  <c:v>Sortino</c:v>
                </c:pt>
                <c:pt idx="2">
                  <c:v>Calmar</c:v>
                </c:pt>
              </c:strCache>
            </c:strRef>
          </c:cat>
          <c:val>
            <c:numRef>
              <c:f>'2026 Charts'!$B$42:$B$44</c:f>
              <c:numCache>
                <c:formatCode>0.00;[Red]\(0.00\);\-</c:formatCode>
                <c:ptCount val="3"/>
                <c:pt idx="0">
                  <c:v>4.4321186359757485</c:v>
                </c:pt>
                <c:pt idx="1">
                  <c:v>6.2917368517940773</c:v>
                </c:pt>
                <c:pt idx="2">
                  <c:v>7.6143336085262865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1-451B-A8D2-9C5CAC1DB2CB}"/>
            </c:ext>
          </c:extLst>
        </c:ser>
        <c:ser>
          <c:idx val="1"/>
          <c:order val="1"/>
          <c:tx>
            <c:v>S&amp;P 500</c:v>
          </c:tx>
          <c:invertIfNegative val="1"/>
          <c:cat>
            <c:strRef>
              <c:f>'2026 Charts'!$A$42:$A$44</c:f>
              <c:strCache>
                <c:ptCount val="3"/>
                <c:pt idx="0">
                  <c:v>Sharpe</c:v>
                </c:pt>
                <c:pt idx="1">
                  <c:v>Sortino</c:v>
                </c:pt>
                <c:pt idx="2">
                  <c:v>Calmar</c:v>
                </c:pt>
              </c:strCache>
            </c:strRef>
          </c:cat>
          <c:val>
            <c:numRef>
              <c:f>'2026 Charts'!$C$42:$C$44</c:f>
              <c:numCache>
                <c:formatCode>0.00;[Red]\(0.00\);\-</c:formatCode>
                <c:ptCount val="3"/>
                <c:pt idx="0">
                  <c:v>1.2691378010827898</c:v>
                </c:pt>
                <c:pt idx="1">
                  <c:v>1.9426107142003926</c:v>
                </c:pt>
                <c:pt idx="2">
                  <c:v>1.9308295374657525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1-451B-A8D2-9C5CAC1DB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;[Red]\(0.0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Risk Measures — Lower Is Better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SDC</c:v>
          </c:tx>
          <c:invertIfNegative val="1"/>
          <c:cat>
            <c:strRef>
              <c:f>'2026 Charts'!$H$42:$H$44</c:f>
              <c:strCache>
                <c:ptCount val="3"/>
                <c:pt idx="0">
                  <c:v>Annualized Volatility</c:v>
                </c:pt>
                <c:pt idx="1">
                  <c:v>Max Drawdown</c:v>
                </c:pt>
                <c:pt idx="2">
                  <c:v>95% CVaR</c:v>
                </c:pt>
              </c:strCache>
            </c:strRef>
          </c:cat>
          <c:val>
            <c:numRef>
              <c:f>'2026 Charts'!$I$42:$I$44</c:f>
              <c:numCache>
                <c:formatCode>0.00%;[Red]\(0.00%\);\-</c:formatCode>
                <c:ptCount val="3"/>
                <c:pt idx="0">
                  <c:v>3.1155237450438935E-2</c:v>
                </c:pt>
                <c:pt idx="1">
                  <c:v>2.0101227008236244E-2</c:v>
                </c:pt>
                <c:pt idx="2">
                  <c:v>4.9103044283611442E-3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E8-400B-84A9-B2B549BF66A7}"/>
            </c:ext>
          </c:extLst>
        </c:ser>
        <c:ser>
          <c:idx val="1"/>
          <c:order val="1"/>
          <c:tx>
            <c:v>S&amp;P 500</c:v>
          </c:tx>
          <c:invertIfNegative val="1"/>
          <c:cat>
            <c:strRef>
              <c:f>'2026 Charts'!$H$42:$H$44</c:f>
              <c:strCache>
                <c:ptCount val="3"/>
                <c:pt idx="0">
                  <c:v>Annualized Volatility</c:v>
                </c:pt>
                <c:pt idx="1">
                  <c:v>Max Drawdown</c:v>
                </c:pt>
                <c:pt idx="2">
                  <c:v>95% CVaR</c:v>
                </c:pt>
              </c:strCache>
            </c:strRef>
          </c:cat>
          <c:val>
            <c:numRef>
              <c:f>'2026 Charts'!$J$42:$J$44</c:f>
              <c:numCache>
                <c:formatCode>0.00%;[Red]\(0.00%\);\-</c:formatCode>
                <c:ptCount val="3"/>
                <c:pt idx="0">
                  <c:v>0.13426509649087248</c:v>
                </c:pt>
                <c:pt idx="1">
                  <c:v>9.0693820917258861E-2</c:v>
                </c:pt>
                <c:pt idx="2">
                  <c:v>1.6924868920824884E-2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E8-400B-84A9-B2B549BF6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419101</xdr:colOff>
      <xdr:row>2</xdr:row>
      <xdr:rowOff>0</xdr:rowOff>
    </xdr:from>
    <xdr:to>
      <xdr:col>15</xdr:col>
      <xdr:colOff>123825</xdr:colOff>
      <xdr:row>24</xdr:row>
      <xdr:rowOff>47625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3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7</xdr:col>
      <xdr:colOff>0</xdr:colOff>
      <xdr:row>38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21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45</xdr:row>
      <xdr:rowOff>0</xdr:rowOff>
    </xdr:from>
    <xdr:to>
      <xdr:col>7</xdr:col>
      <xdr:colOff>0</xdr:colOff>
      <xdr:row>61</xdr:row>
      <xdr:rowOff>0</xdr:rowOff>
    </xdr:to>
    <xdr:graphicFrame macro="">
      <xdr:nvGraphicFramePr>
        <xdr:cNvPr id="6" name="Chart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45</xdr:row>
      <xdr:rowOff>0</xdr:rowOff>
    </xdr:from>
    <xdr:to>
      <xdr:col>14</xdr:col>
      <xdr:colOff>0</xdr:colOff>
      <xdr:row>61</xdr:row>
      <xdr:rowOff>0</xdr:rowOff>
    </xdr:to>
    <xdr:graphicFrame macro="">
      <xdr:nvGraphicFramePr>
        <xdr:cNvPr id="7" name="Chart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6"/>
  <sheetViews>
    <sheetView workbookViewId="0"/>
  </sheetViews>
  <sheetFormatPr defaultRowHeight="14.25"/>
  <cols>
    <col min="1" max="1" width="14" customWidth="1"/>
    <col min="2" max="2" width="20" customWidth="1"/>
    <col min="3" max="3" width="16" customWidth="1"/>
    <col min="4" max="4" width="14" customWidth="1"/>
  </cols>
  <sheetData>
    <row r="1" spans="1:3" ht="15">
      <c r="A1" s="2" t="s">
        <v>0</v>
      </c>
      <c r="B1" s="2" t="s">
        <v>1</v>
      </c>
      <c r="C1" s="3" t="s">
        <v>2</v>
      </c>
    </row>
    <row r="2" spans="1:3">
      <c r="A2" s="1">
        <v>44925</v>
      </c>
      <c r="B2">
        <v>2533066.80300745</v>
      </c>
      <c r="C2" s="4">
        <v>3839.5</v>
      </c>
    </row>
    <row r="3" spans="1:3">
      <c r="A3" s="1">
        <v>44928</v>
      </c>
      <c r="B3">
        <v>2533066.8186498899</v>
      </c>
      <c r="C3" s="4"/>
    </row>
    <row r="4" spans="1:3">
      <c r="A4" s="1">
        <v>44929</v>
      </c>
      <c r="B4">
        <v>2537809.5151639599</v>
      </c>
      <c r="C4" s="4">
        <v>3824.14</v>
      </c>
    </row>
    <row r="5" spans="1:3">
      <c r="A5" s="1">
        <v>44930</v>
      </c>
      <c r="B5">
        <v>2544705.7487257896</v>
      </c>
      <c r="C5" s="4">
        <v>3852.97</v>
      </c>
    </row>
    <row r="6" spans="1:3">
      <c r="A6" s="1">
        <v>44931</v>
      </c>
      <c r="B6">
        <v>2540339.26119335</v>
      </c>
      <c r="C6" s="4">
        <v>3808.1</v>
      </c>
    </row>
    <row r="7" spans="1:3">
      <c r="A7" s="1">
        <v>44932</v>
      </c>
      <c r="B7">
        <v>2543332.9936731104</v>
      </c>
      <c r="C7" s="4">
        <v>3895.08</v>
      </c>
    </row>
    <row r="8" spans="1:3">
      <c r="A8" s="1">
        <v>44935</v>
      </c>
      <c r="B8">
        <v>2540522.5427481001</v>
      </c>
      <c r="C8" s="4">
        <v>3892.09</v>
      </c>
    </row>
    <row r="9" spans="1:3">
      <c r="A9" s="1">
        <v>44936</v>
      </c>
      <c r="B9">
        <v>2544599.7489821101</v>
      </c>
      <c r="C9" s="4">
        <v>3919.25</v>
      </c>
    </row>
    <row r="10" spans="1:3">
      <c r="A10" s="1">
        <v>44937</v>
      </c>
      <c r="B10">
        <v>2547699.2227268796</v>
      </c>
      <c r="C10" s="4">
        <v>3969.61</v>
      </c>
    </row>
    <row r="11" spans="1:3">
      <c r="A11" s="1">
        <v>44938</v>
      </c>
      <c r="B11">
        <v>2549928.9965392305</v>
      </c>
      <c r="C11" s="4">
        <v>3983.17</v>
      </c>
    </row>
    <row r="12" spans="1:3">
      <c r="A12" s="1">
        <v>44939</v>
      </c>
      <c r="B12">
        <v>2547374.6176687898</v>
      </c>
      <c r="C12" s="4">
        <v>3999.09</v>
      </c>
    </row>
    <row r="13" spans="1:3">
      <c r="A13" s="1">
        <v>44942</v>
      </c>
      <c r="B13">
        <v>2547579.9774155105</v>
      </c>
      <c r="C13" s="4"/>
    </row>
    <row r="14" spans="1:3">
      <c r="A14" s="1">
        <v>44943</v>
      </c>
      <c r="B14">
        <v>2552529.7031456502</v>
      </c>
      <c r="C14" s="4">
        <v>3990.97</v>
      </c>
    </row>
    <row r="15" spans="1:3">
      <c r="A15" s="1">
        <v>44944</v>
      </c>
      <c r="B15">
        <v>2552252.7786262697</v>
      </c>
      <c r="C15" s="4">
        <v>3928.86</v>
      </c>
    </row>
    <row r="16" spans="1:3">
      <c r="A16" s="1">
        <v>44945</v>
      </c>
      <c r="B16">
        <v>2558462.2505375203</v>
      </c>
      <c r="C16" s="4">
        <v>3898.85</v>
      </c>
    </row>
    <row r="17" spans="1:3">
      <c r="A17" s="1">
        <v>44946</v>
      </c>
      <c r="B17">
        <v>2551059.8216254096</v>
      </c>
      <c r="C17" s="4">
        <v>3972.61</v>
      </c>
    </row>
    <row r="18" spans="1:3">
      <c r="A18" s="1">
        <v>44949</v>
      </c>
      <c r="B18">
        <v>2560234.2533111004</v>
      </c>
      <c r="C18" s="4">
        <v>4019.81</v>
      </c>
    </row>
    <row r="19" spans="1:3">
      <c r="A19" s="1">
        <v>44950</v>
      </c>
      <c r="B19">
        <v>2580907.8084729305</v>
      </c>
      <c r="C19" s="4">
        <v>4016.95</v>
      </c>
    </row>
    <row r="20" spans="1:3">
      <c r="A20" s="1">
        <v>44951</v>
      </c>
      <c r="B20">
        <v>2585394.7509304304</v>
      </c>
      <c r="C20" s="4">
        <v>4016.22</v>
      </c>
    </row>
    <row r="21" spans="1:3">
      <c r="A21" s="1">
        <v>44952</v>
      </c>
      <c r="B21">
        <v>2583328.6075731497</v>
      </c>
      <c r="C21" s="4">
        <v>4060.43</v>
      </c>
    </row>
    <row r="22" spans="1:3">
      <c r="A22" s="1">
        <v>44953</v>
      </c>
      <c r="B22">
        <v>2583193.9590896498</v>
      </c>
      <c r="C22" s="4">
        <v>4070.56</v>
      </c>
    </row>
    <row r="23" spans="1:3">
      <c r="A23" s="1">
        <v>44956</v>
      </c>
      <c r="B23">
        <v>2580539.3427678198</v>
      </c>
      <c r="C23" s="4">
        <v>4017.77</v>
      </c>
    </row>
    <row r="24" spans="1:3">
      <c r="A24" s="1">
        <v>44957</v>
      </c>
      <c r="B24">
        <v>2586940.8954285504</v>
      </c>
      <c r="C24" s="4">
        <v>4076.6</v>
      </c>
    </row>
    <row r="25" spans="1:3">
      <c r="A25" s="1">
        <v>44958</v>
      </c>
      <c r="B25">
        <v>2589138.6007995903</v>
      </c>
      <c r="C25" s="4">
        <v>4119.21</v>
      </c>
    </row>
    <row r="26" spans="1:3">
      <c r="A26" s="1">
        <v>44959</v>
      </c>
      <c r="B26">
        <v>2590620.9783314103</v>
      </c>
      <c r="C26" s="4">
        <v>4179.76</v>
      </c>
    </row>
    <row r="27" spans="1:3">
      <c r="A27" s="1">
        <v>44960</v>
      </c>
      <c r="B27">
        <v>2596376.5938284202</v>
      </c>
      <c r="C27" s="4">
        <v>4136.4799999999996</v>
      </c>
    </row>
    <row r="28" spans="1:3">
      <c r="A28" s="1">
        <v>44963</v>
      </c>
      <c r="B28">
        <v>2601790.6144463196</v>
      </c>
      <c r="C28" s="4">
        <v>4111.08</v>
      </c>
    </row>
    <row r="29" spans="1:3">
      <c r="A29" s="1">
        <v>44964</v>
      </c>
      <c r="B29">
        <v>2602454.56652126</v>
      </c>
      <c r="C29" s="4">
        <v>4164</v>
      </c>
    </row>
    <row r="30" spans="1:3">
      <c r="A30" s="1">
        <v>44965</v>
      </c>
      <c r="B30">
        <v>2602600.3405384598</v>
      </c>
      <c r="C30" s="4">
        <v>4117.8599999999997</v>
      </c>
    </row>
    <row r="31" spans="1:3">
      <c r="A31" s="1">
        <v>44966</v>
      </c>
      <c r="B31">
        <v>2600709.6384657603</v>
      </c>
      <c r="C31" s="4">
        <v>4081.5</v>
      </c>
    </row>
    <row r="32" spans="1:3">
      <c r="A32" s="1">
        <v>44967</v>
      </c>
      <c r="B32">
        <v>2606339.2515516998</v>
      </c>
      <c r="C32" s="4">
        <v>4090.46</v>
      </c>
    </row>
    <row r="33" spans="1:3">
      <c r="A33" s="1">
        <v>44970</v>
      </c>
      <c r="B33">
        <v>2584254.7336985702</v>
      </c>
      <c r="C33" s="4">
        <v>4137.29</v>
      </c>
    </row>
    <row r="34" spans="1:3">
      <c r="A34" s="1">
        <v>44971</v>
      </c>
      <c r="B34">
        <v>2582926.9582603704</v>
      </c>
      <c r="C34" s="4">
        <v>4136.13</v>
      </c>
    </row>
    <row r="35" spans="1:3">
      <c r="A35" s="1">
        <v>44972</v>
      </c>
      <c r="B35">
        <v>2584795.9344079699</v>
      </c>
      <c r="C35" s="4">
        <v>4147.6000000000004</v>
      </c>
    </row>
    <row r="36" spans="1:3">
      <c r="A36" s="1">
        <v>44973</v>
      </c>
      <c r="B36">
        <v>2578134.0126311202</v>
      </c>
      <c r="C36" s="4">
        <v>4090.41</v>
      </c>
    </row>
    <row r="37" spans="1:3">
      <c r="A37" s="1">
        <v>44974</v>
      </c>
      <c r="B37">
        <v>2591223.6938140905</v>
      </c>
      <c r="C37" s="4">
        <v>4079.09</v>
      </c>
    </row>
    <row r="38" spans="1:3">
      <c r="A38" s="1">
        <v>44977</v>
      </c>
      <c r="B38">
        <v>2590952.1445986396</v>
      </c>
      <c r="C38" s="4"/>
    </row>
    <row r="39" spans="1:3">
      <c r="A39" s="1">
        <v>44978</v>
      </c>
      <c r="B39">
        <v>2591861.0164098898</v>
      </c>
      <c r="C39" s="4">
        <v>3997.34</v>
      </c>
    </row>
    <row r="40" spans="1:3">
      <c r="A40" s="1">
        <v>44979</v>
      </c>
      <c r="B40">
        <v>2594339.7521835696</v>
      </c>
      <c r="C40" s="4">
        <v>3991.05</v>
      </c>
    </row>
    <row r="41" spans="1:3">
      <c r="A41" s="1">
        <v>44980</v>
      </c>
      <c r="B41">
        <v>2597643.5841936497</v>
      </c>
      <c r="C41" s="4">
        <v>4012.32</v>
      </c>
    </row>
    <row r="42" spans="1:3">
      <c r="A42" s="1">
        <v>44981</v>
      </c>
      <c r="B42">
        <v>2597973.3178723501</v>
      </c>
      <c r="C42" s="4">
        <v>3970.04</v>
      </c>
    </row>
    <row r="43" spans="1:3">
      <c r="A43" s="1">
        <v>44984</v>
      </c>
      <c r="B43">
        <v>2608857.6770888697</v>
      </c>
      <c r="C43" s="4">
        <v>3982.24</v>
      </c>
    </row>
    <row r="44" spans="1:3">
      <c r="A44" s="1">
        <v>44985</v>
      </c>
      <c r="B44">
        <v>2603608.3941809097</v>
      </c>
      <c r="C44" s="4">
        <v>3970.15</v>
      </c>
    </row>
    <row r="45" spans="1:3">
      <c r="A45" s="1">
        <v>44986</v>
      </c>
      <c r="B45">
        <v>2604752.1476960601</v>
      </c>
      <c r="C45" s="4">
        <v>3951.39</v>
      </c>
    </row>
    <row r="46" spans="1:3">
      <c r="A46" s="1">
        <v>44987</v>
      </c>
      <c r="B46">
        <v>2608769.0562698701</v>
      </c>
      <c r="C46" s="4">
        <v>3981.35</v>
      </c>
    </row>
    <row r="47" spans="1:3">
      <c r="A47" s="1">
        <v>44988</v>
      </c>
      <c r="B47">
        <v>2615883.0610679304</v>
      </c>
      <c r="C47" s="4">
        <v>4045.64</v>
      </c>
    </row>
    <row r="48" spans="1:3">
      <c r="A48" s="1">
        <v>44991</v>
      </c>
      <c r="B48">
        <v>2620090.7916380903</v>
      </c>
      <c r="C48" s="4">
        <v>4048.42</v>
      </c>
    </row>
    <row r="49" spans="1:3">
      <c r="A49" s="1">
        <v>44992</v>
      </c>
      <c r="B49">
        <v>2614823.20028935</v>
      </c>
      <c r="C49" s="4">
        <v>3986.37</v>
      </c>
    </row>
    <row r="50" spans="1:3">
      <c r="A50" s="1">
        <v>44993</v>
      </c>
      <c r="B50">
        <v>2619003.5675579002</v>
      </c>
      <c r="C50" s="4">
        <v>3992.01</v>
      </c>
    </row>
    <row r="51" spans="1:3">
      <c r="A51" s="1">
        <v>44994</v>
      </c>
      <c r="B51">
        <v>2598981.96962325</v>
      </c>
      <c r="C51" s="4">
        <v>3918.32</v>
      </c>
    </row>
    <row r="52" spans="1:3">
      <c r="A52" s="1">
        <v>44995</v>
      </c>
      <c r="B52">
        <v>2585859.5614202004</v>
      </c>
      <c r="C52" s="4">
        <v>3861.59</v>
      </c>
    </row>
    <row r="53" spans="1:3">
      <c r="A53" s="1">
        <v>44998</v>
      </c>
      <c r="B53">
        <v>2584644.42105716</v>
      </c>
      <c r="C53" s="4">
        <v>3855.76</v>
      </c>
    </row>
    <row r="54" spans="1:3">
      <c r="A54" s="1">
        <v>44999</v>
      </c>
      <c r="B54">
        <v>2589632.3064819602</v>
      </c>
      <c r="C54" s="4">
        <v>3919.29</v>
      </c>
    </row>
    <row r="55" spans="1:3">
      <c r="A55" s="1">
        <v>45000</v>
      </c>
      <c r="B55">
        <v>2579371.8050326798</v>
      </c>
      <c r="C55" s="4">
        <v>3891.93</v>
      </c>
    </row>
    <row r="56" spans="1:3">
      <c r="A56" s="1">
        <v>45001</v>
      </c>
      <c r="B56">
        <v>2584939.14818181</v>
      </c>
      <c r="C56" s="4">
        <v>3960.28</v>
      </c>
    </row>
    <row r="57" spans="1:3">
      <c r="A57" s="1">
        <v>45002</v>
      </c>
      <c r="B57">
        <v>2587924.1238100799</v>
      </c>
      <c r="C57" s="4">
        <v>3916.64</v>
      </c>
    </row>
    <row r="58" spans="1:3">
      <c r="A58" s="1">
        <v>45005</v>
      </c>
      <c r="B58">
        <v>2592423.9014024502</v>
      </c>
      <c r="C58" s="4">
        <v>3951.57</v>
      </c>
    </row>
    <row r="59" spans="1:3">
      <c r="A59" s="1">
        <v>45006</v>
      </c>
      <c r="B59">
        <v>2596150.2740249103</v>
      </c>
      <c r="C59" s="4">
        <v>4002.87</v>
      </c>
    </row>
    <row r="60" spans="1:3">
      <c r="A60" s="1">
        <v>45007</v>
      </c>
      <c r="B60">
        <v>2589923.3942507096</v>
      </c>
      <c r="C60" s="4">
        <v>3936.97</v>
      </c>
    </row>
    <row r="61" spans="1:3">
      <c r="A61" s="1">
        <v>45008</v>
      </c>
      <c r="B61">
        <v>2582696.9635602403</v>
      </c>
      <c r="C61" s="4">
        <v>3948.72</v>
      </c>
    </row>
    <row r="62" spans="1:3">
      <c r="A62" s="1">
        <v>45009</v>
      </c>
      <c r="B62">
        <v>2590181.9880741397</v>
      </c>
      <c r="C62" s="4">
        <v>3970.99</v>
      </c>
    </row>
    <row r="63" spans="1:3">
      <c r="A63" s="1">
        <v>45012</v>
      </c>
      <c r="B63">
        <v>2593108.8685419802</v>
      </c>
      <c r="C63" s="4">
        <v>3977.53</v>
      </c>
    </row>
    <row r="64" spans="1:3">
      <c r="A64" s="1">
        <v>45013</v>
      </c>
      <c r="B64">
        <v>2594343.56925797</v>
      </c>
      <c r="C64" s="4">
        <v>3971.27</v>
      </c>
    </row>
    <row r="65" spans="1:3">
      <c r="A65" s="1">
        <v>45014</v>
      </c>
      <c r="B65">
        <v>2599211.6508298898</v>
      </c>
      <c r="C65" s="4">
        <v>4027.81</v>
      </c>
    </row>
    <row r="66" spans="1:3">
      <c r="A66" s="1">
        <v>45015</v>
      </c>
      <c r="B66">
        <v>2597501.22668612</v>
      </c>
      <c r="C66" s="4">
        <v>4050.83</v>
      </c>
    </row>
    <row r="67" spans="1:3">
      <c r="A67" s="1">
        <v>45016</v>
      </c>
      <c r="B67">
        <v>2598415.6302716304</v>
      </c>
      <c r="C67" s="4">
        <v>4109.3100000000004</v>
      </c>
    </row>
    <row r="68" spans="1:3">
      <c r="A68" s="1">
        <v>45019</v>
      </c>
      <c r="B68">
        <v>2599646.8864529496</v>
      </c>
      <c r="C68" s="4">
        <v>4124.51</v>
      </c>
    </row>
    <row r="69" spans="1:3">
      <c r="A69" s="1">
        <v>45020</v>
      </c>
      <c r="B69">
        <v>2600647.2272427101</v>
      </c>
      <c r="C69" s="4">
        <v>4100.6000000000004</v>
      </c>
    </row>
    <row r="70" spans="1:3">
      <c r="A70" s="1">
        <v>45021</v>
      </c>
      <c r="B70">
        <v>2595502.1701495601</v>
      </c>
      <c r="C70" s="4">
        <v>4090.38</v>
      </c>
    </row>
    <row r="71" spans="1:3">
      <c r="A71" s="1">
        <v>45022</v>
      </c>
      <c r="B71">
        <v>2594976.0743646901</v>
      </c>
      <c r="C71" s="4">
        <v>4105.0200000000004</v>
      </c>
    </row>
    <row r="72" spans="1:3">
      <c r="A72" s="1">
        <v>45023</v>
      </c>
      <c r="B72">
        <v>2594979.4328034297</v>
      </c>
      <c r="C72" s="4"/>
    </row>
    <row r="73" spans="1:3">
      <c r="A73" s="1">
        <v>45026</v>
      </c>
      <c r="B73">
        <v>2597080.8841470201</v>
      </c>
      <c r="C73" s="4">
        <v>4109.1099999999997</v>
      </c>
    </row>
    <row r="74" spans="1:3">
      <c r="A74" s="1">
        <v>45027</v>
      </c>
      <c r="B74">
        <v>2594889.2358956197</v>
      </c>
      <c r="C74" s="4">
        <v>4108.9399999999996</v>
      </c>
    </row>
    <row r="75" spans="1:3">
      <c r="A75" s="1">
        <v>45028</v>
      </c>
      <c r="B75">
        <v>2597959.4174637897</v>
      </c>
      <c r="C75" s="4">
        <v>4091.95</v>
      </c>
    </row>
    <row r="76" spans="1:3">
      <c r="A76" s="1">
        <v>45029</v>
      </c>
      <c r="B76">
        <v>2601527.5654876204</v>
      </c>
      <c r="C76" s="4">
        <v>4146.22</v>
      </c>
    </row>
    <row r="77" spans="1:3">
      <c r="A77" s="1">
        <v>45030</v>
      </c>
      <c r="B77">
        <v>2605907.06859928</v>
      </c>
      <c r="C77" s="4">
        <v>4137.6400000000003</v>
      </c>
    </row>
    <row r="78" spans="1:3">
      <c r="A78" s="1">
        <v>45033</v>
      </c>
      <c r="B78">
        <v>2609872.0994038004</v>
      </c>
      <c r="C78" s="4">
        <v>4151.32</v>
      </c>
    </row>
    <row r="79" spans="1:3">
      <c r="A79" s="1">
        <v>45034</v>
      </c>
      <c r="B79">
        <v>2611972.52791664</v>
      </c>
      <c r="C79" s="4">
        <v>4154.87</v>
      </c>
    </row>
    <row r="80" spans="1:3">
      <c r="A80" s="1">
        <v>45035</v>
      </c>
      <c r="B80">
        <v>2615433.9314499097</v>
      </c>
      <c r="C80" s="4">
        <v>4154.5200000000004</v>
      </c>
    </row>
    <row r="81" spans="1:3">
      <c r="A81" s="1">
        <v>45036</v>
      </c>
      <c r="B81">
        <v>2622960.5532245599</v>
      </c>
      <c r="C81" s="4">
        <v>4129.79</v>
      </c>
    </row>
    <row r="82" spans="1:3">
      <c r="A82" s="1">
        <v>45037</v>
      </c>
      <c r="B82">
        <v>2629410.7961363597</v>
      </c>
      <c r="C82" s="4">
        <v>4133.5200000000004</v>
      </c>
    </row>
    <row r="83" spans="1:3">
      <c r="A83" s="1">
        <v>45040</v>
      </c>
      <c r="B83">
        <v>2636188.5732862698</v>
      </c>
      <c r="C83" s="4">
        <v>4137.04</v>
      </c>
    </row>
    <row r="84" spans="1:3">
      <c r="A84" s="1">
        <v>45041</v>
      </c>
      <c r="B84">
        <v>2627622.5025845896</v>
      </c>
      <c r="C84" s="4">
        <v>4071.63</v>
      </c>
    </row>
    <row r="85" spans="1:3">
      <c r="A85" s="1">
        <v>45042</v>
      </c>
      <c r="B85">
        <v>2627124.6614565104</v>
      </c>
      <c r="C85" s="4">
        <v>4055.99</v>
      </c>
    </row>
    <row r="86" spans="1:3">
      <c r="A86" s="1">
        <v>45043</v>
      </c>
      <c r="B86">
        <v>2633586.6060068198</v>
      </c>
      <c r="C86" s="4">
        <v>4135.3500000000004</v>
      </c>
    </row>
    <row r="87" spans="1:3">
      <c r="A87" s="1">
        <v>45044</v>
      </c>
      <c r="B87">
        <v>2640695.3470363403</v>
      </c>
      <c r="C87" s="4">
        <v>4169.4799999999996</v>
      </c>
    </row>
    <row r="88" spans="1:3">
      <c r="A88" s="1">
        <v>45047</v>
      </c>
      <c r="B88">
        <v>2640006.6377466796</v>
      </c>
      <c r="C88" s="4">
        <v>4167.87</v>
      </c>
    </row>
    <row r="89" spans="1:3">
      <c r="A89" s="1">
        <v>45048</v>
      </c>
      <c r="B89">
        <v>2641829.7329875603</v>
      </c>
      <c r="C89" s="4">
        <v>4119.58</v>
      </c>
    </row>
    <row r="90" spans="1:3">
      <c r="A90" s="1">
        <v>45049</v>
      </c>
      <c r="B90">
        <v>2644416.6182626002</v>
      </c>
      <c r="C90" s="4">
        <v>4090.75</v>
      </c>
    </row>
    <row r="91" spans="1:3">
      <c r="A91" s="1">
        <v>45050</v>
      </c>
      <c r="B91">
        <v>2633107.9355694</v>
      </c>
      <c r="C91" s="4">
        <v>4061.22</v>
      </c>
    </row>
    <row r="92" spans="1:3">
      <c r="A92" s="1">
        <v>45051</v>
      </c>
      <c r="B92">
        <v>2638337.9059677999</v>
      </c>
      <c r="C92" s="4">
        <v>4136.25</v>
      </c>
    </row>
    <row r="93" spans="1:3">
      <c r="A93" s="1">
        <v>45054</v>
      </c>
      <c r="B93">
        <v>2639418.3295870302</v>
      </c>
      <c r="C93" s="4">
        <v>4138.12</v>
      </c>
    </row>
    <row r="94" spans="1:3">
      <c r="A94" s="1">
        <v>45055</v>
      </c>
      <c r="B94">
        <v>2638828.4138430301</v>
      </c>
      <c r="C94" s="4">
        <v>4119.17</v>
      </c>
    </row>
    <row r="95" spans="1:3">
      <c r="A95" s="1">
        <v>45056</v>
      </c>
      <c r="B95">
        <v>2640677.33745756</v>
      </c>
      <c r="C95" s="4">
        <v>4137.6400000000003</v>
      </c>
    </row>
    <row r="96" spans="1:3">
      <c r="A96" s="1">
        <v>45057</v>
      </c>
      <c r="B96">
        <v>2642563.6204306502</v>
      </c>
      <c r="C96" s="4">
        <v>4130.62</v>
      </c>
    </row>
    <row r="97" spans="1:3">
      <c r="A97" s="1">
        <v>45058</v>
      </c>
      <c r="B97">
        <v>2643608.9768016897</v>
      </c>
      <c r="C97" s="4">
        <v>4124.08</v>
      </c>
    </row>
    <row r="98" spans="1:3">
      <c r="A98" s="1">
        <v>45061</v>
      </c>
      <c r="B98">
        <v>2646922.3971719397</v>
      </c>
      <c r="C98" s="4">
        <v>4136.28</v>
      </c>
    </row>
    <row r="99" spans="1:3">
      <c r="A99" s="1">
        <v>45062</v>
      </c>
      <c r="B99">
        <v>2647540.5130896997</v>
      </c>
      <c r="C99" s="4">
        <v>4109.8999999999996</v>
      </c>
    </row>
    <row r="100" spans="1:3">
      <c r="A100" s="1">
        <v>45063</v>
      </c>
      <c r="B100">
        <v>2654749.2948921798</v>
      </c>
      <c r="C100" s="4">
        <v>4158.7700000000004</v>
      </c>
    </row>
    <row r="101" spans="1:3">
      <c r="A101" s="1">
        <v>45064</v>
      </c>
      <c r="B101">
        <v>2653769.8484506803</v>
      </c>
      <c r="C101" s="4">
        <v>4198.05</v>
      </c>
    </row>
    <row r="102" spans="1:3">
      <c r="A102" s="1">
        <v>45065</v>
      </c>
      <c r="B102">
        <v>2664019.8786570895</v>
      </c>
      <c r="C102" s="4">
        <v>4191.9799999999996</v>
      </c>
    </row>
    <row r="103" spans="1:3">
      <c r="A103" s="1">
        <v>45068</v>
      </c>
      <c r="B103">
        <v>2674638.8304431401</v>
      </c>
      <c r="C103" s="4">
        <v>4192.63</v>
      </c>
    </row>
    <row r="104" spans="1:3">
      <c r="A104" s="1">
        <v>45069</v>
      </c>
      <c r="B104">
        <v>2666299.3089832002</v>
      </c>
      <c r="C104" s="4">
        <v>4145.58</v>
      </c>
    </row>
    <row r="105" spans="1:3">
      <c r="A105" s="1">
        <v>45070</v>
      </c>
      <c r="B105">
        <v>2665190.3669781303</v>
      </c>
      <c r="C105" s="4">
        <v>4115.24</v>
      </c>
    </row>
    <row r="106" spans="1:3">
      <c r="A106" s="1">
        <v>45071</v>
      </c>
      <c r="B106">
        <v>2666948.78487828</v>
      </c>
      <c r="C106" s="4">
        <v>4151.28</v>
      </c>
    </row>
    <row r="107" spans="1:3">
      <c r="A107" s="1">
        <v>45072</v>
      </c>
      <c r="B107">
        <v>2662673.42168607</v>
      </c>
      <c r="C107" s="4">
        <v>4205.45</v>
      </c>
    </row>
    <row r="108" spans="1:3">
      <c r="A108" s="1">
        <v>45075</v>
      </c>
      <c r="B108">
        <v>2662531.5711014196</v>
      </c>
      <c r="C108" s="4"/>
    </row>
    <row r="109" spans="1:3">
      <c r="A109" s="1">
        <v>45076</v>
      </c>
      <c r="B109">
        <v>2682040.4500412699</v>
      </c>
      <c r="C109" s="4">
        <v>4205.5200000000004</v>
      </c>
    </row>
    <row r="110" spans="1:3">
      <c r="A110" s="1">
        <v>45077</v>
      </c>
      <c r="B110">
        <v>2685501.3086429099</v>
      </c>
      <c r="C110" s="4">
        <v>4179.83</v>
      </c>
    </row>
    <row r="111" spans="1:3">
      <c r="A111" s="1">
        <v>45078</v>
      </c>
      <c r="B111">
        <v>2683288.6473375196</v>
      </c>
      <c r="C111" s="4">
        <v>4221.0200000000004</v>
      </c>
    </row>
    <row r="112" spans="1:3">
      <c r="A112" s="1">
        <v>45079</v>
      </c>
      <c r="B112">
        <v>2674968.5004990902</v>
      </c>
      <c r="C112" s="4">
        <v>4282.37</v>
      </c>
    </row>
    <row r="113" spans="1:3">
      <c r="A113" s="1">
        <v>45082</v>
      </c>
      <c r="B113">
        <v>2686733.3533020699</v>
      </c>
      <c r="C113" s="4">
        <v>4273.79</v>
      </c>
    </row>
    <row r="114" spans="1:3">
      <c r="A114" s="1">
        <v>45083</v>
      </c>
      <c r="B114">
        <v>2679244.8037524801</v>
      </c>
      <c r="C114" s="4">
        <v>4283.8500000000004</v>
      </c>
    </row>
    <row r="115" spans="1:3">
      <c r="A115" s="1">
        <v>45084</v>
      </c>
      <c r="B115">
        <v>2680967.5664147604</v>
      </c>
      <c r="C115" s="4">
        <v>4267.5200000000004</v>
      </c>
    </row>
    <row r="116" spans="1:3">
      <c r="A116" s="1">
        <v>45085</v>
      </c>
      <c r="B116">
        <v>2679545.6832176903</v>
      </c>
      <c r="C116" s="4">
        <v>4293.93</v>
      </c>
    </row>
    <row r="117" spans="1:3">
      <c r="A117" s="1">
        <v>45086</v>
      </c>
      <c r="B117">
        <v>2677217.0537620597</v>
      </c>
      <c r="C117" s="4">
        <v>4298.8599999999997</v>
      </c>
    </row>
    <row r="118" spans="1:3">
      <c r="A118" s="1">
        <v>45089</v>
      </c>
      <c r="B118">
        <v>2688304.4896410704</v>
      </c>
      <c r="C118" s="4">
        <v>4338.93</v>
      </c>
    </row>
    <row r="119" spans="1:3">
      <c r="A119" s="1">
        <v>45090</v>
      </c>
      <c r="B119">
        <v>2702160.0458192397</v>
      </c>
      <c r="C119" s="4">
        <v>4369.01</v>
      </c>
    </row>
    <row r="120" spans="1:3">
      <c r="A120" s="1">
        <v>45091</v>
      </c>
      <c r="B120">
        <v>2719931.5557276402</v>
      </c>
      <c r="C120" s="4">
        <v>4372.59</v>
      </c>
    </row>
    <row r="121" spans="1:3">
      <c r="A121" s="1">
        <v>45092</v>
      </c>
      <c r="B121">
        <v>2722372.9570992403</v>
      </c>
      <c r="C121" s="4">
        <v>4425.84</v>
      </c>
    </row>
    <row r="122" spans="1:3">
      <c r="A122" s="1">
        <v>45093</v>
      </c>
      <c r="B122">
        <v>2732992.9359512301</v>
      </c>
      <c r="C122" s="4">
        <v>4409.59</v>
      </c>
    </row>
    <row r="123" spans="1:3">
      <c r="A123" s="1">
        <v>45096</v>
      </c>
      <c r="B123">
        <v>2733016.7340422804</v>
      </c>
      <c r="C123" s="4"/>
    </row>
    <row r="124" spans="1:3">
      <c r="A124" s="1">
        <v>45097</v>
      </c>
      <c r="B124">
        <v>2739970.0948374104</v>
      </c>
      <c r="C124" s="4">
        <v>4388.71</v>
      </c>
    </row>
    <row r="125" spans="1:3">
      <c r="A125" s="1">
        <v>45098</v>
      </c>
      <c r="B125">
        <v>2738071.3537606802</v>
      </c>
      <c r="C125" s="4">
        <v>4365.6899999999996</v>
      </c>
    </row>
    <row r="126" spans="1:3">
      <c r="A126" s="1">
        <v>45099</v>
      </c>
      <c r="B126">
        <v>2738538.6004731301</v>
      </c>
      <c r="C126" s="4">
        <v>4381.8900000000003</v>
      </c>
    </row>
    <row r="127" spans="1:3">
      <c r="A127" s="1">
        <v>45100</v>
      </c>
      <c r="B127">
        <v>2736929.29762075</v>
      </c>
      <c r="C127" s="4">
        <v>4348.33</v>
      </c>
    </row>
    <row r="128" spans="1:3">
      <c r="A128" s="1">
        <v>45103</v>
      </c>
      <c r="B128">
        <v>2737040.4986826396</v>
      </c>
      <c r="C128" s="4">
        <v>4328.82</v>
      </c>
    </row>
    <row r="129" spans="1:3">
      <c r="A129" s="1">
        <v>45104</v>
      </c>
      <c r="B129">
        <v>2742578.43028198</v>
      </c>
      <c r="C129" s="4">
        <v>4378.41</v>
      </c>
    </row>
    <row r="130" spans="1:3">
      <c r="A130" s="1">
        <v>45105</v>
      </c>
      <c r="B130">
        <v>2742104.5888391295</v>
      </c>
      <c r="C130" s="4">
        <v>4376.8599999999997</v>
      </c>
    </row>
    <row r="131" spans="1:3">
      <c r="A131" s="1">
        <v>45106</v>
      </c>
      <c r="B131">
        <v>2743851.48097023</v>
      </c>
      <c r="C131" s="4">
        <v>4396.4399999999996</v>
      </c>
    </row>
    <row r="132" spans="1:3">
      <c r="A132" s="1">
        <v>45107</v>
      </c>
      <c r="B132">
        <v>2750101.4555528797</v>
      </c>
      <c r="C132" s="4">
        <v>4450.38</v>
      </c>
    </row>
    <row r="133" spans="1:3">
      <c r="A133" s="1">
        <v>45110</v>
      </c>
      <c r="B133">
        <v>2750511.1330466196</v>
      </c>
      <c r="C133" s="4">
        <v>4455.59</v>
      </c>
    </row>
    <row r="134" spans="1:3">
      <c r="A134" s="1">
        <v>45111</v>
      </c>
      <c r="B134">
        <v>2750402.3075080998</v>
      </c>
      <c r="C134" s="4"/>
    </row>
    <row r="135" spans="1:3">
      <c r="A135" s="1">
        <v>45112</v>
      </c>
      <c r="B135">
        <v>2759336.7650250597</v>
      </c>
      <c r="C135" s="4">
        <v>4446.82</v>
      </c>
    </row>
    <row r="136" spans="1:3">
      <c r="A136" s="1">
        <v>45113</v>
      </c>
      <c r="B136">
        <v>2765035.0566728897</v>
      </c>
      <c r="C136" s="4">
        <v>4411.59</v>
      </c>
    </row>
    <row r="137" spans="1:3">
      <c r="A137" s="1">
        <v>45114</v>
      </c>
      <c r="B137">
        <v>2772819.0671938201</v>
      </c>
      <c r="C137" s="4">
        <v>4398.95</v>
      </c>
    </row>
    <row r="138" spans="1:3">
      <c r="A138" s="1">
        <v>45117</v>
      </c>
      <c r="B138">
        <v>2777250.8345531505</v>
      </c>
      <c r="C138" s="4">
        <v>4409.53</v>
      </c>
    </row>
    <row r="139" spans="1:3">
      <c r="A139" s="1">
        <v>45118</v>
      </c>
      <c r="B139">
        <v>2775161.0543819796</v>
      </c>
      <c r="C139" s="4">
        <v>4439.26</v>
      </c>
    </row>
    <row r="140" spans="1:3">
      <c r="A140" s="1">
        <v>45119</v>
      </c>
      <c r="B140">
        <v>2772965.8157096598</v>
      </c>
      <c r="C140" s="4">
        <v>4472.16</v>
      </c>
    </row>
    <row r="141" spans="1:3">
      <c r="A141" s="1">
        <v>45120</v>
      </c>
      <c r="B141">
        <v>2773606.5913933003</v>
      </c>
      <c r="C141" s="4">
        <v>4510.04</v>
      </c>
    </row>
    <row r="142" spans="1:3">
      <c r="A142" s="1">
        <v>45121</v>
      </c>
      <c r="B142">
        <v>2782225.6352793602</v>
      </c>
      <c r="C142" s="4">
        <v>4505.42</v>
      </c>
    </row>
    <row r="143" spans="1:3">
      <c r="A143" s="1">
        <v>45124</v>
      </c>
      <c r="B143">
        <v>2790097.8979748096</v>
      </c>
      <c r="C143" s="4">
        <v>4522.79</v>
      </c>
    </row>
    <row r="144" spans="1:3">
      <c r="A144" s="1">
        <v>45125</v>
      </c>
      <c r="B144">
        <v>2796627.6687818998</v>
      </c>
      <c r="C144" s="4">
        <v>4554.9799999999996</v>
      </c>
    </row>
    <row r="145" spans="1:3">
      <c r="A145" s="1">
        <v>45126</v>
      </c>
      <c r="B145">
        <v>2800039.56942866</v>
      </c>
      <c r="C145" s="4">
        <v>4565.72</v>
      </c>
    </row>
    <row r="146" spans="1:3">
      <c r="A146" s="1">
        <v>45127</v>
      </c>
      <c r="B146">
        <v>2796296.3356595403</v>
      </c>
      <c r="C146" s="4">
        <v>4534.87</v>
      </c>
    </row>
    <row r="147" spans="1:3">
      <c r="A147" s="1">
        <v>45128</v>
      </c>
      <c r="B147">
        <v>2803126.1367059499</v>
      </c>
      <c r="C147" s="4">
        <v>4536.34</v>
      </c>
    </row>
    <row r="148" spans="1:3">
      <c r="A148" s="1">
        <v>45131</v>
      </c>
      <c r="B148">
        <v>2809931.2721125605</v>
      </c>
      <c r="C148" s="4">
        <v>4554.6400000000003</v>
      </c>
    </row>
    <row r="149" spans="1:3">
      <c r="A149" s="1">
        <v>45132</v>
      </c>
      <c r="B149">
        <v>2812749.4330169596</v>
      </c>
      <c r="C149" s="4">
        <v>4567.46</v>
      </c>
    </row>
    <row r="150" spans="1:3">
      <c r="A150" s="1">
        <v>45133</v>
      </c>
      <c r="B150">
        <v>2824137.5664274199</v>
      </c>
      <c r="C150" s="4">
        <v>4566.75</v>
      </c>
    </row>
    <row r="151" spans="1:3">
      <c r="A151" s="1">
        <v>45134</v>
      </c>
      <c r="B151">
        <v>2784523.5401594704</v>
      </c>
      <c r="C151" s="4">
        <v>4537.41</v>
      </c>
    </row>
    <row r="152" spans="1:3">
      <c r="A152" s="1">
        <v>45135</v>
      </c>
      <c r="B152">
        <v>2798733.7556440001</v>
      </c>
      <c r="C152" s="4">
        <v>4582.2299999999996</v>
      </c>
    </row>
    <row r="153" spans="1:3">
      <c r="A153" s="1">
        <v>45138</v>
      </c>
      <c r="B153">
        <v>2805802.6726535996</v>
      </c>
      <c r="C153" s="4">
        <v>4588.96</v>
      </c>
    </row>
    <row r="154" spans="1:3">
      <c r="A154" s="1">
        <v>45139</v>
      </c>
      <c r="B154">
        <v>2805627.3066809997</v>
      </c>
      <c r="C154" s="4">
        <v>4576.7299999999996</v>
      </c>
    </row>
    <row r="155" spans="1:3">
      <c r="A155" s="1">
        <v>45140</v>
      </c>
      <c r="B155">
        <v>2776249.5535415001</v>
      </c>
      <c r="C155" s="4">
        <v>4513.3900000000003</v>
      </c>
    </row>
    <row r="156" spans="1:3">
      <c r="A156" s="1">
        <v>45141</v>
      </c>
      <c r="B156">
        <v>2772366.3251291001</v>
      </c>
      <c r="C156" s="4">
        <v>4501.8900000000003</v>
      </c>
    </row>
    <row r="157" spans="1:3">
      <c r="A157" s="1">
        <v>45142</v>
      </c>
      <c r="B157">
        <v>2750263.6970870001</v>
      </c>
      <c r="C157" s="4">
        <v>4478.03</v>
      </c>
    </row>
    <row r="158" spans="1:3">
      <c r="A158" s="1">
        <v>45145</v>
      </c>
      <c r="B158">
        <v>2749937.9158677999</v>
      </c>
      <c r="C158" s="4">
        <v>4518.4399999999996</v>
      </c>
    </row>
    <row r="159" spans="1:3">
      <c r="A159" s="1">
        <v>45146</v>
      </c>
      <c r="B159">
        <v>2749028.6332465</v>
      </c>
      <c r="C159" s="4">
        <v>4499.38</v>
      </c>
    </row>
    <row r="160" spans="1:3">
      <c r="A160" s="1">
        <v>45147</v>
      </c>
      <c r="B160">
        <v>2748704.8357074996</v>
      </c>
      <c r="C160" s="4">
        <v>4467.71</v>
      </c>
    </row>
    <row r="161" spans="1:3">
      <c r="A161" s="1">
        <v>45148</v>
      </c>
      <c r="B161">
        <v>2746347.3898213003</v>
      </c>
      <c r="C161" s="4">
        <v>4468.83</v>
      </c>
    </row>
    <row r="162" spans="1:3">
      <c r="A162" s="1">
        <v>45149</v>
      </c>
      <c r="B162">
        <v>2755900.1244903998</v>
      </c>
      <c r="C162" s="4">
        <v>4464.05</v>
      </c>
    </row>
    <row r="163" spans="1:3">
      <c r="A163" s="1">
        <v>45152</v>
      </c>
      <c r="B163">
        <v>2761612.7872160003</v>
      </c>
      <c r="C163" s="4">
        <v>4489.72</v>
      </c>
    </row>
    <row r="164" spans="1:3">
      <c r="A164" s="1">
        <v>45153</v>
      </c>
      <c r="B164">
        <v>2758526.1547764</v>
      </c>
      <c r="C164" s="4">
        <v>4437.8599999999997</v>
      </c>
    </row>
    <row r="165" spans="1:3">
      <c r="A165" s="1">
        <v>45154</v>
      </c>
      <c r="B165">
        <v>2763121.1864636</v>
      </c>
      <c r="C165" s="4">
        <v>4404.33</v>
      </c>
    </row>
    <row r="166" spans="1:3">
      <c r="A166" s="1">
        <v>45155</v>
      </c>
      <c r="B166">
        <v>2755098.956859</v>
      </c>
      <c r="C166" s="4">
        <v>4370.3599999999997</v>
      </c>
    </row>
    <row r="167" spans="1:3">
      <c r="A167" s="1">
        <v>45156</v>
      </c>
      <c r="B167">
        <v>2753610.3470641002</v>
      </c>
      <c r="C167" s="4">
        <v>4369.71</v>
      </c>
    </row>
    <row r="168" spans="1:3">
      <c r="A168" s="1">
        <v>45159</v>
      </c>
      <c r="B168">
        <v>2754759.7658326998</v>
      </c>
      <c r="C168" s="4">
        <v>4399.7700000000004</v>
      </c>
    </row>
    <row r="169" spans="1:3">
      <c r="A169" s="1">
        <v>45160</v>
      </c>
      <c r="B169">
        <v>2760854.0526467003</v>
      </c>
      <c r="C169" s="4">
        <v>4387.55</v>
      </c>
    </row>
    <row r="170" spans="1:3">
      <c r="A170" s="1">
        <v>45161</v>
      </c>
      <c r="B170">
        <v>2752867.7433722001</v>
      </c>
      <c r="C170" s="4">
        <v>4436.01</v>
      </c>
    </row>
    <row r="171" spans="1:3">
      <c r="A171" s="1">
        <v>45162</v>
      </c>
      <c r="B171">
        <v>2745814.2982427003</v>
      </c>
      <c r="C171" s="4">
        <v>4376.3100000000004</v>
      </c>
    </row>
    <row r="172" spans="1:3">
      <c r="A172" s="1">
        <v>45163</v>
      </c>
      <c r="B172">
        <v>2744149.5111729996</v>
      </c>
      <c r="C172" s="4">
        <v>4405.71</v>
      </c>
    </row>
    <row r="173" spans="1:3">
      <c r="A173" s="1">
        <v>45166</v>
      </c>
      <c r="B173">
        <v>2749998.9620861998</v>
      </c>
      <c r="C173" s="4">
        <v>4433.3100000000004</v>
      </c>
    </row>
    <row r="174" spans="1:3">
      <c r="A174" s="1">
        <v>45167</v>
      </c>
      <c r="B174">
        <v>2757879.1233556001</v>
      </c>
      <c r="C174" s="4">
        <v>4497.63</v>
      </c>
    </row>
    <row r="175" spans="1:3">
      <c r="A175" s="1">
        <v>45168</v>
      </c>
      <c r="B175">
        <v>2761231.4864400001</v>
      </c>
      <c r="C175" s="4">
        <v>4514.87</v>
      </c>
    </row>
    <row r="176" spans="1:3">
      <c r="A176" s="1">
        <v>45169</v>
      </c>
      <c r="B176">
        <v>2760018.7966844002</v>
      </c>
      <c r="C176" s="4">
        <v>4507.66</v>
      </c>
    </row>
    <row r="177" spans="1:3">
      <c r="A177" s="1">
        <v>45170</v>
      </c>
      <c r="B177">
        <v>2766822.0407528002</v>
      </c>
      <c r="C177" s="4">
        <v>4515.7700000000004</v>
      </c>
    </row>
    <row r="178" spans="1:3">
      <c r="A178" s="1">
        <v>45173</v>
      </c>
      <c r="B178">
        <v>2766630.4248548001</v>
      </c>
      <c r="C178" s="4"/>
    </row>
    <row r="179" spans="1:3">
      <c r="A179" s="1">
        <v>45174</v>
      </c>
      <c r="B179">
        <v>2773484.7842253996</v>
      </c>
      <c r="C179" s="4">
        <v>4496.83</v>
      </c>
    </row>
    <row r="180" spans="1:3">
      <c r="A180" s="1">
        <v>45175</v>
      </c>
      <c r="B180">
        <v>2769903.7194333002</v>
      </c>
      <c r="C180" s="4">
        <v>4465.4799999999996</v>
      </c>
    </row>
    <row r="181" spans="1:3">
      <c r="A181" s="1">
        <v>45176</v>
      </c>
      <c r="B181">
        <v>2771084.9726393996</v>
      </c>
      <c r="C181" s="4">
        <v>4451.1400000000003</v>
      </c>
    </row>
    <row r="182" spans="1:3">
      <c r="A182" s="1">
        <v>45177</v>
      </c>
      <c r="B182">
        <v>2771234.8843043</v>
      </c>
      <c r="C182" s="4">
        <v>4457.49</v>
      </c>
    </row>
    <row r="183" spans="1:3">
      <c r="A183" s="1">
        <v>45180</v>
      </c>
      <c r="B183">
        <v>2778246.4451337997</v>
      </c>
      <c r="C183" s="4">
        <v>4487.46</v>
      </c>
    </row>
    <row r="184" spans="1:3">
      <c r="A184" s="1">
        <v>45181</v>
      </c>
      <c r="B184">
        <v>2774001.0414648</v>
      </c>
      <c r="C184" s="4">
        <v>4461.8999999999996</v>
      </c>
    </row>
    <row r="185" spans="1:3">
      <c r="A185" s="1">
        <v>45182</v>
      </c>
      <c r="B185">
        <v>2779210.4229456997</v>
      </c>
      <c r="C185" s="4">
        <v>4467.4399999999996</v>
      </c>
    </row>
    <row r="186" spans="1:3">
      <c r="A186" s="1">
        <v>45183</v>
      </c>
      <c r="B186">
        <v>2777589.9013286997</v>
      </c>
      <c r="C186" s="4">
        <v>4505.1000000000004</v>
      </c>
    </row>
    <row r="187" spans="1:3">
      <c r="A187" s="1">
        <v>45184</v>
      </c>
      <c r="B187">
        <v>2777234.8546578996</v>
      </c>
      <c r="C187" s="4">
        <v>4450.32</v>
      </c>
    </row>
    <row r="188" spans="1:3">
      <c r="A188" s="1">
        <v>45187</v>
      </c>
      <c r="B188">
        <v>2782593.7661030004</v>
      </c>
      <c r="C188" s="4">
        <v>4453.53</v>
      </c>
    </row>
    <row r="189" spans="1:3">
      <c r="A189" s="1">
        <v>45188</v>
      </c>
      <c r="B189">
        <v>2781567.0674182</v>
      </c>
      <c r="C189" s="4">
        <v>4443.95</v>
      </c>
    </row>
    <row r="190" spans="1:3">
      <c r="A190" s="1">
        <v>45189</v>
      </c>
      <c r="B190">
        <v>2768105.8779076999</v>
      </c>
      <c r="C190" s="4">
        <v>4402.2</v>
      </c>
    </row>
    <row r="191" spans="1:3">
      <c r="A191" s="1">
        <v>45190</v>
      </c>
      <c r="B191">
        <v>2759878.7998283999</v>
      </c>
      <c r="C191" s="4">
        <v>4330</v>
      </c>
    </row>
    <row r="192" spans="1:3">
      <c r="A192" s="1">
        <v>45191</v>
      </c>
      <c r="B192">
        <v>2758062.7494318001</v>
      </c>
      <c r="C192" s="4">
        <v>4320.0600000000004</v>
      </c>
    </row>
    <row r="193" spans="1:3">
      <c r="A193" s="1">
        <v>45194</v>
      </c>
      <c r="B193">
        <v>2761197.6692770002</v>
      </c>
      <c r="C193" s="4">
        <v>4337.4399999999996</v>
      </c>
    </row>
    <row r="194" spans="1:3">
      <c r="A194" s="1">
        <v>45195</v>
      </c>
      <c r="B194">
        <v>2756111.8098889003</v>
      </c>
      <c r="C194" s="4">
        <v>4273.53</v>
      </c>
    </row>
    <row r="195" spans="1:3">
      <c r="A195" s="1">
        <v>45196</v>
      </c>
      <c r="B195">
        <v>2758045.9884914001</v>
      </c>
      <c r="C195" s="4">
        <v>4274.51</v>
      </c>
    </row>
    <row r="196" spans="1:3">
      <c r="A196" s="1">
        <v>45197</v>
      </c>
      <c r="B196">
        <v>2765126.2569243005</v>
      </c>
      <c r="C196" s="4">
        <v>4299.7</v>
      </c>
    </row>
    <row r="197" spans="1:3">
      <c r="A197" s="1">
        <v>45198</v>
      </c>
      <c r="B197">
        <v>2762979.7116393996</v>
      </c>
      <c r="C197" s="4">
        <v>4288.05</v>
      </c>
    </row>
    <row r="198" spans="1:3">
      <c r="A198" s="1">
        <v>45201</v>
      </c>
      <c r="B198">
        <v>2776059.2633453002</v>
      </c>
      <c r="C198" s="4">
        <v>4288.3900000000003</v>
      </c>
    </row>
    <row r="199" spans="1:3">
      <c r="A199" s="1">
        <v>45202</v>
      </c>
      <c r="B199">
        <v>2759730.2014840599</v>
      </c>
      <c r="C199" s="4">
        <v>4229.45</v>
      </c>
    </row>
    <row r="200" spans="1:3">
      <c r="A200" s="1">
        <v>45203</v>
      </c>
      <c r="B200">
        <v>2763150.2947204597</v>
      </c>
      <c r="C200" s="4">
        <v>4263.75</v>
      </c>
    </row>
    <row r="201" spans="1:3">
      <c r="A201" s="1">
        <v>45204</v>
      </c>
      <c r="B201">
        <v>2768776.6837260602</v>
      </c>
      <c r="C201" s="4">
        <v>4258.1899999999996</v>
      </c>
    </row>
    <row r="202" spans="1:3">
      <c r="A202" s="1">
        <v>45205</v>
      </c>
      <c r="B202">
        <v>2778386.4887959603</v>
      </c>
      <c r="C202" s="4">
        <v>4308.5</v>
      </c>
    </row>
    <row r="203" spans="1:3">
      <c r="A203" s="1">
        <v>45208</v>
      </c>
      <c r="B203">
        <v>2836428.9791212603</v>
      </c>
      <c r="C203" s="4">
        <v>4335.66</v>
      </c>
    </row>
    <row r="204" spans="1:3">
      <c r="A204" s="1">
        <v>45209</v>
      </c>
      <c r="B204">
        <v>2839436.0043370603</v>
      </c>
      <c r="C204" s="4">
        <v>4358.24</v>
      </c>
    </row>
    <row r="205" spans="1:3">
      <c r="A205" s="1">
        <v>45210</v>
      </c>
      <c r="B205">
        <v>2844621.0177798597</v>
      </c>
      <c r="C205" s="4">
        <v>4376.95</v>
      </c>
    </row>
    <row r="206" spans="1:3">
      <c r="A206" s="1">
        <v>45211</v>
      </c>
      <c r="B206">
        <v>2838892.3280736599</v>
      </c>
      <c r="C206" s="4">
        <v>4349.6099999999997</v>
      </c>
    </row>
    <row r="207" spans="1:3">
      <c r="A207" s="1">
        <v>45212</v>
      </c>
      <c r="B207">
        <v>2843244.5149542596</v>
      </c>
      <c r="C207" s="4">
        <v>4327.78</v>
      </c>
    </row>
    <row r="208" spans="1:3">
      <c r="A208" s="1">
        <v>45215</v>
      </c>
      <c r="B208">
        <v>2844158.8301720601</v>
      </c>
      <c r="C208" s="4">
        <v>4373.63</v>
      </c>
    </row>
    <row r="209" spans="1:3">
      <c r="A209" s="1">
        <v>45216</v>
      </c>
      <c r="B209">
        <v>2852365.6660962598</v>
      </c>
      <c r="C209" s="4">
        <v>4373.2</v>
      </c>
    </row>
    <row r="210" spans="1:3">
      <c r="A210" s="1">
        <v>45217</v>
      </c>
      <c r="B210">
        <v>2854046.7542030597</v>
      </c>
      <c r="C210" s="4">
        <v>4314.6000000000004</v>
      </c>
    </row>
    <row r="211" spans="1:3">
      <c r="A211" s="1">
        <v>45218</v>
      </c>
      <c r="B211">
        <v>2855574.3898260603</v>
      </c>
      <c r="C211" s="4">
        <v>4278</v>
      </c>
    </row>
    <row r="212" spans="1:3">
      <c r="A212" s="1">
        <v>45219</v>
      </c>
      <c r="B212">
        <v>2861432.4880938604</v>
      </c>
      <c r="C212" s="4">
        <v>4224.16</v>
      </c>
    </row>
    <row r="213" spans="1:3">
      <c r="A213" s="1">
        <v>45222</v>
      </c>
      <c r="B213">
        <v>2863698.6009222604</v>
      </c>
      <c r="C213" s="4">
        <v>4217.04</v>
      </c>
    </row>
    <row r="214" spans="1:3">
      <c r="A214" s="1">
        <v>45223</v>
      </c>
      <c r="B214">
        <v>2866319.1938806605</v>
      </c>
      <c r="C214" s="4">
        <v>4247.68</v>
      </c>
    </row>
    <row r="215" spans="1:3">
      <c r="A215" s="1">
        <v>45224</v>
      </c>
      <c r="B215">
        <v>2855747.6265652599</v>
      </c>
      <c r="C215" s="4">
        <v>4186.7700000000004</v>
      </c>
    </row>
    <row r="216" spans="1:3">
      <c r="A216" s="1">
        <v>45225</v>
      </c>
      <c r="B216">
        <v>2846519.8545506597</v>
      </c>
      <c r="C216" s="4">
        <v>4137.2299999999996</v>
      </c>
    </row>
    <row r="217" spans="1:3">
      <c r="A217" s="1">
        <v>45226</v>
      </c>
      <c r="B217">
        <v>2847162.0654892595</v>
      </c>
      <c r="C217" s="4">
        <v>4117.37</v>
      </c>
    </row>
    <row r="218" spans="1:3">
      <c r="A218" s="1">
        <v>45229</v>
      </c>
      <c r="B218">
        <v>2852478.69473466</v>
      </c>
      <c r="C218" s="4">
        <v>4166.82</v>
      </c>
    </row>
    <row r="219" spans="1:3">
      <c r="A219" s="1">
        <v>45230</v>
      </c>
      <c r="B219">
        <v>2853279.3980005598</v>
      </c>
      <c r="C219" s="4">
        <v>4193.8</v>
      </c>
    </row>
    <row r="220" spans="1:3">
      <c r="A220" s="1">
        <v>45231</v>
      </c>
      <c r="B220">
        <v>2852474.5046872599</v>
      </c>
      <c r="C220" s="4">
        <v>4237.8599999999997</v>
      </c>
    </row>
    <row r="221" spans="1:3">
      <c r="A221" s="1">
        <v>45232</v>
      </c>
      <c r="B221">
        <v>2859565.3189302599</v>
      </c>
      <c r="C221" s="4">
        <v>4317.78</v>
      </c>
    </row>
    <row r="222" spans="1:3">
      <c r="A222" s="1">
        <v>45233</v>
      </c>
      <c r="B222">
        <v>2856792.2978698602</v>
      </c>
      <c r="C222" s="4">
        <v>4358.34</v>
      </c>
    </row>
    <row r="223" spans="1:3">
      <c r="A223" s="1">
        <v>45236</v>
      </c>
      <c r="B223">
        <v>2863869.6988296602</v>
      </c>
      <c r="C223" s="4">
        <v>4365.9799999999996</v>
      </c>
    </row>
    <row r="224" spans="1:3">
      <c r="A224" s="1">
        <v>45237</v>
      </c>
      <c r="B224">
        <v>2872660.1272306601</v>
      </c>
      <c r="C224" s="4">
        <v>4378.38</v>
      </c>
    </row>
    <row r="225" spans="1:3">
      <c r="A225" s="1">
        <v>45238</v>
      </c>
      <c r="B225">
        <v>2876072.51983146</v>
      </c>
      <c r="C225" s="4">
        <v>4382.78</v>
      </c>
    </row>
    <row r="226" spans="1:3">
      <c r="A226" s="1">
        <v>45239</v>
      </c>
      <c r="B226">
        <v>2858488.2530424604</v>
      </c>
      <c r="C226" s="4">
        <v>4347.3500000000004</v>
      </c>
    </row>
    <row r="227" spans="1:3">
      <c r="A227" s="1">
        <v>45240</v>
      </c>
      <c r="B227">
        <v>2864713.1788546601</v>
      </c>
      <c r="C227" s="4">
        <v>4415.24</v>
      </c>
    </row>
    <row r="228" spans="1:3">
      <c r="A228" s="1">
        <v>45243</v>
      </c>
      <c r="B228">
        <v>2870550.46551276</v>
      </c>
      <c r="C228" s="4">
        <v>4411.55</v>
      </c>
    </row>
    <row r="229" spans="1:3">
      <c r="A229" s="1">
        <v>45244</v>
      </c>
      <c r="B229">
        <v>2866969.3156634597</v>
      </c>
      <c r="C229" s="4">
        <v>4495.7</v>
      </c>
    </row>
    <row r="230" spans="1:3">
      <c r="A230" s="1">
        <v>45245</v>
      </c>
      <c r="B230">
        <v>2875214.2453766596</v>
      </c>
      <c r="C230" s="4">
        <v>4502.88</v>
      </c>
    </row>
    <row r="231" spans="1:3">
      <c r="A231" s="1">
        <v>45246</v>
      </c>
      <c r="B231">
        <v>2881784.4461334599</v>
      </c>
      <c r="C231" s="4">
        <v>4508.24</v>
      </c>
    </row>
    <row r="232" spans="1:3">
      <c r="A232" s="1">
        <v>45247</v>
      </c>
      <c r="B232">
        <v>2890725.5012538601</v>
      </c>
      <c r="C232" s="4">
        <v>4514.0200000000004</v>
      </c>
    </row>
    <row r="233" spans="1:3">
      <c r="A233" s="1">
        <v>45250</v>
      </c>
      <c r="B233">
        <v>2897656.6945923604</v>
      </c>
      <c r="C233" s="4">
        <v>4547.38</v>
      </c>
    </row>
    <row r="234" spans="1:3">
      <c r="A234" s="1">
        <v>45251</v>
      </c>
      <c r="B234">
        <v>2899665.3528449601</v>
      </c>
      <c r="C234" s="4">
        <v>4538.1899999999996</v>
      </c>
    </row>
    <row r="235" spans="1:3">
      <c r="A235" s="1">
        <v>45252</v>
      </c>
      <c r="B235">
        <v>2903820.9773760596</v>
      </c>
      <c r="C235" s="4">
        <v>4556.62</v>
      </c>
    </row>
    <row r="236" spans="1:3">
      <c r="A236" s="1">
        <v>45253</v>
      </c>
      <c r="B236">
        <v>2903846.2032924602</v>
      </c>
      <c r="C236" s="4"/>
    </row>
    <row r="237" spans="1:3">
      <c r="A237" s="1">
        <v>45254</v>
      </c>
      <c r="B237">
        <v>2907048.41961616</v>
      </c>
      <c r="C237" s="4">
        <v>4559.34</v>
      </c>
    </row>
    <row r="238" spans="1:3">
      <c r="A238" s="1">
        <v>45257</v>
      </c>
      <c r="B238">
        <v>2912918.1492181597</v>
      </c>
      <c r="C238" s="4">
        <v>4550.43</v>
      </c>
    </row>
    <row r="239" spans="1:3">
      <c r="A239" s="1">
        <v>45258</v>
      </c>
      <c r="B239">
        <v>2911194.7727302602</v>
      </c>
      <c r="C239" s="4">
        <v>4554.8900000000003</v>
      </c>
    </row>
    <row r="240" spans="1:3">
      <c r="A240" s="1">
        <v>45259</v>
      </c>
      <c r="B240">
        <v>2911070.0654603597</v>
      </c>
      <c r="C240" s="4">
        <v>4550.58</v>
      </c>
    </row>
    <row r="241" spans="1:3">
      <c r="A241" s="1">
        <v>45260</v>
      </c>
      <c r="B241">
        <v>2917451.51405726</v>
      </c>
      <c r="C241" s="4">
        <v>4567.8</v>
      </c>
    </row>
    <row r="242" spans="1:3">
      <c r="A242" s="1">
        <v>45261</v>
      </c>
      <c r="B242">
        <v>2921963.5338280601</v>
      </c>
      <c r="C242" s="4">
        <v>4594.63</v>
      </c>
    </row>
    <row r="243" spans="1:3">
      <c r="A243" s="1">
        <v>45264</v>
      </c>
      <c r="B243">
        <v>2932956.03005266</v>
      </c>
      <c r="C243" s="4">
        <v>4569.78</v>
      </c>
    </row>
    <row r="244" spans="1:3">
      <c r="A244" s="1">
        <v>45265</v>
      </c>
      <c r="B244">
        <v>2934070.4096254604</v>
      </c>
      <c r="C244" s="4">
        <v>4567.18</v>
      </c>
    </row>
    <row r="245" spans="1:3">
      <c r="A245" s="1">
        <v>45266</v>
      </c>
      <c r="B245">
        <v>2925245.3876594603</v>
      </c>
      <c r="C245" s="4">
        <v>4549.34</v>
      </c>
    </row>
    <row r="246" spans="1:3">
      <c r="A246" s="1">
        <v>45267</v>
      </c>
      <c r="B246">
        <v>2931481.88960086</v>
      </c>
      <c r="C246" s="4">
        <v>4585.59</v>
      </c>
    </row>
    <row r="247" spans="1:3">
      <c r="A247" s="1">
        <v>45268</v>
      </c>
      <c r="B247">
        <v>2930685.4487010604</v>
      </c>
      <c r="C247" s="4">
        <v>4604.37</v>
      </c>
    </row>
    <row r="248" spans="1:3">
      <c r="A248" s="1">
        <v>45271</v>
      </c>
      <c r="B248">
        <v>2937651.0375130596</v>
      </c>
      <c r="C248" s="4">
        <v>4622.4399999999996</v>
      </c>
    </row>
    <row r="249" spans="1:3">
      <c r="A249" s="1">
        <v>45272</v>
      </c>
      <c r="B249">
        <v>2943883.1330642598</v>
      </c>
      <c r="C249" s="4">
        <v>4643.7</v>
      </c>
    </row>
    <row r="250" spans="1:3">
      <c r="A250" s="1">
        <v>45273</v>
      </c>
      <c r="B250">
        <v>2945681.4836788597</v>
      </c>
      <c r="C250" s="4">
        <v>4707.09</v>
      </c>
    </row>
    <row r="251" spans="1:3">
      <c r="A251" s="1">
        <v>45274</v>
      </c>
      <c r="B251">
        <v>2944599.1942674601</v>
      </c>
      <c r="C251" s="4">
        <v>4719.55</v>
      </c>
    </row>
    <row r="252" spans="1:3">
      <c r="A252" s="1">
        <v>45275</v>
      </c>
      <c r="B252">
        <v>2956846.5575433597</v>
      </c>
      <c r="C252" s="4">
        <v>4719.1899999999996</v>
      </c>
    </row>
    <row r="253" spans="1:3">
      <c r="A253" s="1">
        <v>45278</v>
      </c>
      <c r="B253">
        <v>2962951.7648278596</v>
      </c>
      <c r="C253" s="4">
        <v>4740.5600000000004</v>
      </c>
    </row>
    <row r="254" spans="1:3">
      <c r="A254" s="1">
        <v>45279</v>
      </c>
      <c r="B254">
        <v>2973998.4627038604</v>
      </c>
      <c r="C254" s="4">
        <v>4768.37</v>
      </c>
    </row>
    <row r="255" spans="1:3">
      <c r="A255" s="1">
        <v>45280</v>
      </c>
      <c r="B255">
        <v>2863521.4739295598</v>
      </c>
      <c r="C255" s="4">
        <v>4698.3500000000004</v>
      </c>
    </row>
    <row r="256" spans="1:3">
      <c r="A256" s="1">
        <v>45281</v>
      </c>
      <c r="B256">
        <v>2869872.06163966</v>
      </c>
      <c r="C256" s="4">
        <v>4746.75</v>
      </c>
    </row>
    <row r="257" spans="1:3">
      <c r="A257" s="1">
        <v>45282</v>
      </c>
      <c r="B257">
        <v>2864599.4494926604</v>
      </c>
      <c r="C257" s="4">
        <v>4754.63</v>
      </c>
    </row>
    <row r="258" spans="1:3">
      <c r="A258" s="1">
        <v>45285</v>
      </c>
      <c r="B258">
        <v>2864593.1056357604</v>
      </c>
      <c r="C258" s="4"/>
    </row>
    <row r="259" spans="1:3">
      <c r="A259" s="1">
        <v>45286</v>
      </c>
      <c r="B259">
        <v>2871168.1810106598</v>
      </c>
      <c r="C259" s="4">
        <v>4774.75</v>
      </c>
    </row>
    <row r="260" spans="1:3">
      <c r="A260" s="1">
        <v>45287</v>
      </c>
      <c r="B260">
        <v>2870738.1382170599</v>
      </c>
      <c r="C260" s="4">
        <v>4781.58</v>
      </c>
    </row>
    <row r="261" spans="1:3">
      <c r="A261" s="1">
        <v>45288</v>
      </c>
      <c r="B261">
        <v>2872859.16715746</v>
      </c>
      <c r="C261" s="4">
        <v>4783.3500000000004</v>
      </c>
    </row>
    <row r="262" spans="1:3">
      <c r="A262" s="1">
        <v>45289</v>
      </c>
      <c r="B262">
        <v>2883538.2425168604</v>
      </c>
      <c r="C262" s="4">
        <v>4769.83</v>
      </c>
    </row>
    <row r="263" spans="1:3">
      <c r="A263" s="1">
        <v>45289</v>
      </c>
      <c r="B263">
        <v>2883538.2425168604</v>
      </c>
      <c r="C263" s="4">
        <v>4769.83</v>
      </c>
    </row>
    <row r="264" spans="1:3">
      <c r="A264" s="1">
        <v>45292</v>
      </c>
      <c r="B264">
        <v>2883544.5958511597</v>
      </c>
      <c r="C264" s="4"/>
    </row>
    <row r="265" spans="1:3">
      <c r="A265" s="1">
        <v>45293</v>
      </c>
      <c r="B265">
        <v>2891468.3328861604</v>
      </c>
      <c r="C265" s="4">
        <v>4742.83</v>
      </c>
    </row>
    <row r="266" spans="1:3">
      <c r="A266" s="1">
        <v>45294</v>
      </c>
      <c r="B266">
        <v>2886178.8551321598</v>
      </c>
      <c r="C266" s="4">
        <v>4704.8100000000004</v>
      </c>
    </row>
    <row r="267" spans="1:3">
      <c r="A267" s="1">
        <v>45295</v>
      </c>
      <c r="B267">
        <v>2885592.6121988604</v>
      </c>
      <c r="C267" s="4">
        <v>4688.68</v>
      </c>
    </row>
    <row r="268" spans="1:3">
      <c r="A268" s="1">
        <v>45296</v>
      </c>
      <c r="B268">
        <v>2877194.1367864599</v>
      </c>
      <c r="C268" s="4">
        <v>4697.24</v>
      </c>
    </row>
    <row r="269" spans="1:3">
      <c r="A269" s="1">
        <v>45299</v>
      </c>
      <c r="B269">
        <v>2875007.8269635597</v>
      </c>
      <c r="C269" s="4">
        <v>4763.54</v>
      </c>
    </row>
    <row r="270" spans="1:3">
      <c r="A270" s="1">
        <v>45300</v>
      </c>
      <c r="B270">
        <v>2880061.2762054596</v>
      </c>
      <c r="C270" s="4">
        <v>4756.5</v>
      </c>
    </row>
    <row r="271" spans="1:3">
      <c r="A271" s="1">
        <v>45301</v>
      </c>
      <c r="B271">
        <v>2878923.2478566598</v>
      </c>
      <c r="C271" s="4">
        <v>4783.45</v>
      </c>
    </row>
    <row r="272" spans="1:3">
      <c r="A272" s="1">
        <v>45302</v>
      </c>
      <c r="B272">
        <v>2879681.0264663603</v>
      </c>
      <c r="C272" s="4">
        <v>4780.24</v>
      </c>
    </row>
    <row r="273" spans="1:3">
      <c r="A273" s="1">
        <v>45303</v>
      </c>
      <c r="B273">
        <v>2881478.8679070603</v>
      </c>
      <c r="C273" s="4">
        <v>4783.83</v>
      </c>
    </row>
    <row r="274" spans="1:3">
      <c r="A274" s="1">
        <v>45306</v>
      </c>
      <c r="B274">
        <v>2881510.73400506</v>
      </c>
      <c r="C274" s="4"/>
    </row>
    <row r="275" spans="1:3">
      <c r="A275" s="1">
        <v>45307</v>
      </c>
      <c r="B275">
        <v>2887563.8324809596</v>
      </c>
      <c r="C275" s="4">
        <v>4765.9799999999996</v>
      </c>
    </row>
    <row r="276" spans="1:3">
      <c r="A276" s="1">
        <v>45308</v>
      </c>
      <c r="B276">
        <v>2885668.7992156604</v>
      </c>
      <c r="C276" s="4">
        <v>4739.21</v>
      </c>
    </row>
    <row r="277" spans="1:3">
      <c r="A277" s="1">
        <v>45309</v>
      </c>
      <c r="B277">
        <v>2884562.6357708601</v>
      </c>
      <c r="C277" s="4">
        <v>4780.9399999999996</v>
      </c>
    </row>
    <row r="278" spans="1:3">
      <c r="A278" s="1">
        <v>45310</v>
      </c>
      <c r="B278">
        <v>2884381.9623240596</v>
      </c>
      <c r="C278" s="4">
        <v>4839.8100000000004</v>
      </c>
    </row>
    <row r="279" spans="1:3">
      <c r="A279" s="1">
        <v>45313</v>
      </c>
      <c r="B279">
        <v>2886385.7750614602</v>
      </c>
      <c r="C279" s="4">
        <v>4850.43</v>
      </c>
    </row>
    <row r="280" spans="1:3">
      <c r="A280" s="1">
        <v>45314</v>
      </c>
      <c r="B280">
        <v>2893018.9491591603</v>
      </c>
      <c r="C280" s="4">
        <v>4864.6000000000004</v>
      </c>
    </row>
    <row r="281" spans="1:3">
      <c r="A281" s="1">
        <v>45315</v>
      </c>
      <c r="B281">
        <v>2887817.4416881604</v>
      </c>
      <c r="C281" s="4">
        <v>4868.55</v>
      </c>
    </row>
    <row r="282" spans="1:3">
      <c r="A282" s="1">
        <v>45316</v>
      </c>
      <c r="B282">
        <v>2896574.1029953603</v>
      </c>
      <c r="C282" s="4">
        <v>4894.16</v>
      </c>
    </row>
    <row r="283" spans="1:3">
      <c r="A283" s="1">
        <v>45317</v>
      </c>
      <c r="B283">
        <v>2900372.1602038601</v>
      </c>
      <c r="C283" s="4">
        <v>4890.97</v>
      </c>
    </row>
    <row r="284" spans="1:3">
      <c r="A284" s="1">
        <v>45320</v>
      </c>
      <c r="B284">
        <v>2907605.2615986597</v>
      </c>
      <c r="C284" s="4">
        <v>4927.93</v>
      </c>
    </row>
    <row r="285" spans="1:3">
      <c r="A285" s="1">
        <v>45321</v>
      </c>
      <c r="B285">
        <v>2911387.27248016</v>
      </c>
      <c r="C285" s="4">
        <v>4924.97</v>
      </c>
    </row>
    <row r="286" spans="1:3">
      <c r="A286" s="1">
        <v>45322</v>
      </c>
      <c r="B286">
        <v>2900768.7113795597</v>
      </c>
      <c r="C286" s="4">
        <v>4845.6499999999996</v>
      </c>
    </row>
    <row r="287" spans="1:3">
      <c r="A287" s="1">
        <v>45323</v>
      </c>
      <c r="B287">
        <v>2903605.5218118597</v>
      </c>
      <c r="C287" s="4">
        <v>4906.1899999999996</v>
      </c>
    </row>
    <row r="288" spans="1:3">
      <c r="A288" s="1">
        <v>45324</v>
      </c>
      <c r="B288">
        <v>2906291.7073862599</v>
      </c>
      <c r="C288" s="4">
        <v>4958.6099999999997</v>
      </c>
    </row>
    <row r="289" spans="1:3">
      <c r="A289" s="1">
        <v>45327</v>
      </c>
      <c r="B289">
        <v>2911272.4494626597</v>
      </c>
      <c r="C289" s="4">
        <v>4942.8100000000004</v>
      </c>
    </row>
    <row r="290" spans="1:3">
      <c r="A290" s="1">
        <v>45328</v>
      </c>
      <c r="B290">
        <v>2917846.5604706602</v>
      </c>
      <c r="C290" s="4">
        <v>4954.2299999999996</v>
      </c>
    </row>
    <row r="291" spans="1:3">
      <c r="A291" s="1">
        <v>45329</v>
      </c>
      <c r="B291">
        <v>2924482.7393462602</v>
      </c>
      <c r="C291" s="4">
        <v>4995.0600000000004</v>
      </c>
    </row>
    <row r="292" spans="1:3">
      <c r="A292" s="1">
        <v>45330</v>
      </c>
      <c r="B292">
        <v>2928411.03656766</v>
      </c>
      <c r="C292" s="4">
        <v>4997.91</v>
      </c>
    </row>
    <row r="293" spans="1:3">
      <c r="A293" s="1">
        <v>45331</v>
      </c>
      <c r="B293">
        <v>2930448.1157566598</v>
      </c>
      <c r="C293" s="4">
        <v>5026.6099999999997</v>
      </c>
    </row>
    <row r="294" spans="1:3">
      <c r="A294" s="1">
        <v>45334</v>
      </c>
      <c r="B294">
        <v>2928916.1053546602</v>
      </c>
      <c r="C294" s="4">
        <v>5021.84</v>
      </c>
    </row>
    <row r="295" spans="1:3">
      <c r="A295" s="1">
        <v>45335</v>
      </c>
      <c r="B295">
        <v>2920469.49066066</v>
      </c>
      <c r="C295" s="4">
        <v>4953.17</v>
      </c>
    </row>
    <row r="296" spans="1:3">
      <c r="A296" s="1">
        <v>45336</v>
      </c>
      <c r="B296">
        <v>2928665.7183826603</v>
      </c>
      <c r="C296" s="4">
        <v>5000.62</v>
      </c>
    </row>
    <row r="297" spans="1:3">
      <c r="A297" s="1">
        <v>45337</v>
      </c>
      <c r="B297">
        <v>2933973.7830096604</v>
      </c>
      <c r="C297" s="4">
        <v>5029.7299999999996</v>
      </c>
    </row>
    <row r="298" spans="1:3">
      <c r="A298" s="1">
        <v>45338</v>
      </c>
      <c r="B298">
        <v>2926728.5181022603</v>
      </c>
      <c r="C298" s="4">
        <v>5005.57</v>
      </c>
    </row>
    <row r="299" spans="1:3">
      <c r="A299" s="1">
        <v>45341</v>
      </c>
      <c r="B299">
        <v>2926715.6877560597</v>
      </c>
      <c r="C299" s="4"/>
    </row>
    <row r="300" spans="1:3">
      <c r="A300" s="1">
        <v>45342</v>
      </c>
      <c r="B300">
        <v>2929720.6816720599</v>
      </c>
      <c r="C300" s="4">
        <v>4975.51</v>
      </c>
    </row>
    <row r="301" spans="1:3">
      <c r="A301" s="1">
        <v>45343</v>
      </c>
      <c r="B301">
        <v>2921199.2077738596</v>
      </c>
      <c r="C301" s="4">
        <v>4981.8</v>
      </c>
    </row>
    <row r="302" spans="1:3">
      <c r="A302" s="1">
        <v>45344</v>
      </c>
      <c r="B302">
        <v>2935255.6626582602</v>
      </c>
      <c r="C302" s="4">
        <v>5087.03</v>
      </c>
    </row>
    <row r="303" spans="1:3">
      <c r="A303" s="1">
        <v>45345</v>
      </c>
      <c r="B303">
        <v>2943079.8326599598</v>
      </c>
      <c r="C303" s="4">
        <v>5088.8</v>
      </c>
    </row>
    <row r="304" spans="1:3">
      <c r="A304" s="1">
        <v>45348</v>
      </c>
      <c r="B304">
        <v>2944661.8722302597</v>
      </c>
      <c r="C304" s="4">
        <v>5069.53</v>
      </c>
    </row>
    <row r="305" spans="1:3">
      <c r="A305" s="1">
        <v>45349</v>
      </c>
      <c r="B305">
        <v>2948083.3392715603</v>
      </c>
      <c r="C305" s="4">
        <v>5078.18</v>
      </c>
    </row>
    <row r="306" spans="1:3">
      <c r="A306" s="1">
        <v>45350</v>
      </c>
      <c r="B306">
        <v>2953915.6213726597</v>
      </c>
      <c r="C306" s="4">
        <v>5069.76</v>
      </c>
    </row>
    <row r="307" spans="1:3">
      <c r="A307" s="1">
        <v>45351</v>
      </c>
      <c r="B307">
        <v>2958107.7382226596</v>
      </c>
      <c r="C307" s="4">
        <v>5096.2700000000004</v>
      </c>
    </row>
    <row r="308" spans="1:3">
      <c r="A308" s="1">
        <v>45352</v>
      </c>
      <c r="B308">
        <v>2957917.2384196604</v>
      </c>
      <c r="C308" s="4">
        <v>5137.08</v>
      </c>
    </row>
    <row r="309" spans="1:3">
      <c r="A309" s="1">
        <v>45355</v>
      </c>
      <c r="B309">
        <v>2963285.7902246602</v>
      </c>
      <c r="C309" s="4">
        <v>5130.95</v>
      </c>
    </row>
    <row r="310" spans="1:3">
      <c r="A310" s="1">
        <v>45356</v>
      </c>
      <c r="B310">
        <v>2943830.1096848603</v>
      </c>
      <c r="C310" s="4">
        <v>5078.6499999999996</v>
      </c>
    </row>
    <row r="311" spans="1:3">
      <c r="A311" s="1">
        <v>45357</v>
      </c>
      <c r="B311">
        <v>2948122.9967319602</v>
      </c>
      <c r="C311" s="4">
        <v>5104.76</v>
      </c>
    </row>
    <row r="312" spans="1:3">
      <c r="A312" s="1">
        <v>45358</v>
      </c>
      <c r="B312">
        <v>2939533.4461866599</v>
      </c>
      <c r="C312" s="4">
        <v>5157.3599999999997</v>
      </c>
    </row>
    <row r="313" spans="1:3">
      <c r="A313" s="1">
        <v>45359</v>
      </c>
      <c r="B313">
        <v>2934805.3564373599</v>
      </c>
      <c r="C313" s="4">
        <v>5123.6899999999996</v>
      </c>
    </row>
    <row r="314" spans="1:3">
      <c r="A314" s="1">
        <v>45362</v>
      </c>
      <c r="B314">
        <v>2934442.8502801601</v>
      </c>
      <c r="C314" s="4">
        <v>5117.9399999999996</v>
      </c>
    </row>
    <row r="315" spans="1:3">
      <c r="A315" s="1">
        <v>45363</v>
      </c>
      <c r="B315">
        <v>2946997.7649612604</v>
      </c>
      <c r="C315" s="4">
        <v>5175.2700000000004</v>
      </c>
    </row>
    <row r="316" spans="1:3">
      <c r="A316" s="1">
        <v>45364</v>
      </c>
      <c r="B316">
        <v>2950275.0963170603</v>
      </c>
      <c r="C316" s="4">
        <v>5165.3100000000004</v>
      </c>
    </row>
    <row r="317" spans="1:3">
      <c r="A317" s="1">
        <v>45365</v>
      </c>
      <c r="B317">
        <v>2946694.5091322605</v>
      </c>
      <c r="C317" s="4">
        <v>5150.4799999999996</v>
      </c>
    </row>
    <row r="318" spans="1:3">
      <c r="A318" s="1">
        <v>45366</v>
      </c>
      <c r="B318">
        <v>2959076.5271711601</v>
      </c>
      <c r="C318" s="4">
        <v>5117.09</v>
      </c>
    </row>
    <row r="319" spans="1:3">
      <c r="A319" s="1">
        <v>45369</v>
      </c>
      <c r="B319">
        <v>2960191.65546236</v>
      </c>
      <c r="C319" s="4">
        <v>5149.42</v>
      </c>
    </row>
    <row r="320" spans="1:3">
      <c r="A320" s="1">
        <v>45370</v>
      </c>
      <c r="B320">
        <v>2964128.6195688602</v>
      </c>
      <c r="C320" s="4">
        <v>5178.51</v>
      </c>
    </row>
    <row r="321" spans="1:3">
      <c r="A321" s="1">
        <v>45371</v>
      </c>
      <c r="B321">
        <v>2965619.9271152597</v>
      </c>
      <c r="C321" s="4">
        <v>5224.62</v>
      </c>
    </row>
    <row r="322" spans="1:3">
      <c r="A322" s="1">
        <v>45372</v>
      </c>
      <c r="B322">
        <v>2967428.7848956604</v>
      </c>
      <c r="C322" s="4">
        <v>5241.53</v>
      </c>
    </row>
    <row r="323" spans="1:3">
      <c r="A323" s="1">
        <v>45373</v>
      </c>
      <c r="B323">
        <v>2974212.2038354604</v>
      </c>
      <c r="C323" s="4">
        <v>5234.18</v>
      </c>
    </row>
    <row r="324" spans="1:3">
      <c r="A324" s="1">
        <v>45376</v>
      </c>
      <c r="B324">
        <v>2984075.24984066</v>
      </c>
      <c r="C324" s="4">
        <v>5218.1899999999996</v>
      </c>
    </row>
    <row r="325" spans="1:3">
      <c r="A325" s="1">
        <v>45377</v>
      </c>
      <c r="B325">
        <v>2977514.1925778603</v>
      </c>
      <c r="C325" s="4">
        <v>5203.58</v>
      </c>
    </row>
    <row r="326" spans="1:3">
      <c r="A326" s="1">
        <v>45378</v>
      </c>
      <c r="B326">
        <v>2985349.5709389597</v>
      </c>
      <c r="C326" s="4">
        <v>5248.49</v>
      </c>
    </row>
    <row r="327" spans="1:3">
      <c r="A327" s="1">
        <v>45379</v>
      </c>
      <c r="B327">
        <v>2992693.3157882597</v>
      </c>
      <c r="C327" s="4">
        <v>5254.35</v>
      </c>
    </row>
    <row r="328" spans="1:3">
      <c r="A328" s="1">
        <v>45380</v>
      </c>
      <c r="B328">
        <v>2992680.3894938603</v>
      </c>
      <c r="C328" s="4"/>
    </row>
    <row r="329" spans="1:3">
      <c r="A329" s="1">
        <v>45383</v>
      </c>
      <c r="B329">
        <v>3001179.2704166602</v>
      </c>
      <c r="C329" s="4">
        <v>5243.77</v>
      </c>
    </row>
    <row r="330" spans="1:3">
      <c r="A330" s="1">
        <v>45384</v>
      </c>
      <c r="B330">
        <v>3006946.3629765604</v>
      </c>
      <c r="C330" s="4">
        <v>5205.8100000000004</v>
      </c>
    </row>
    <row r="331" spans="1:3">
      <c r="A331" s="1">
        <v>45385</v>
      </c>
      <c r="B331">
        <v>3009244.5556270601</v>
      </c>
      <c r="C331" s="4">
        <v>5211.49</v>
      </c>
    </row>
    <row r="332" spans="1:3">
      <c r="A332" s="1">
        <v>45386</v>
      </c>
      <c r="B332">
        <v>2977317.4015864599</v>
      </c>
      <c r="C332" s="4">
        <v>5147.21</v>
      </c>
    </row>
    <row r="333" spans="1:3">
      <c r="A333" s="1">
        <v>45387</v>
      </c>
      <c r="B333">
        <v>2992773.9427958596</v>
      </c>
      <c r="C333" s="4">
        <v>5204.34</v>
      </c>
    </row>
    <row r="334" spans="1:3">
      <c r="A334" s="1">
        <v>45390</v>
      </c>
      <c r="B334">
        <v>3000119.44029966</v>
      </c>
      <c r="C334" s="4">
        <v>5202.3900000000003</v>
      </c>
    </row>
    <row r="335" spans="1:3">
      <c r="A335" s="1">
        <v>45391</v>
      </c>
      <c r="B335">
        <v>2987209.8830876602</v>
      </c>
      <c r="C335" s="4">
        <v>5209.91</v>
      </c>
    </row>
    <row r="336" spans="1:3">
      <c r="A336" s="1">
        <v>45392</v>
      </c>
      <c r="B336">
        <v>2963018.6125264596</v>
      </c>
      <c r="C336" s="4">
        <v>5160.6400000000003</v>
      </c>
    </row>
    <row r="337" spans="1:3">
      <c r="A337" s="1">
        <v>45393</v>
      </c>
      <c r="B337">
        <v>2971062.0431314604</v>
      </c>
      <c r="C337" s="4">
        <v>5199.0600000000004</v>
      </c>
    </row>
    <row r="338" spans="1:3">
      <c r="A338" s="1">
        <v>45394</v>
      </c>
      <c r="B338">
        <v>2964659.0981226601</v>
      </c>
      <c r="C338" s="4">
        <v>5123.41</v>
      </c>
    </row>
    <row r="339" spans="1:3">
      <c r="A339" s="1">
        <v>45397</v>
      </c>
      <c r="B339">
        <v>2966953.0317378603</v>
      </c>
      <c r="C339" s="4">
        <v>5061.82</v>
      </c>
    </row>
    <row r="340" spans="1:3">
      <c r="A340" s="1">
        <v>45398</v>
      </c>
      <c r="B340">
        <v>2967182.9059262602</v>
      </c>
      <c r="C340" s="4">
        <v>5051.41</v>
      </c>
    </row>
    <row r="341" spans="1:3">
      <c r="A341" s="1">
        <v>45399</v>
      </c>
      <c r="B341">
        <v>2966305.5053236596</v>
      </c>
      <c r="C341" s="4">
        <v>5022.21</v>
      </c>
    </row>
    <row r="342" spans="1:3">
      <c r="A342" s="1">
        <v>45400</v>
      </c>
      <c r="B342">
        <v>2972606.8048124602</v>
      </c>
      <c r="C342" s="4">
        <v>5011.12</v>
      </c>
    </row>
    <row r="343" spans="1:3">
      <c r="A343" s="1">
        <v>45401</v>
      </c>
      <c r="B343">
        <v>2959176.8335734596</v>
      </c>
      <c r="C343" s="4">
        <v>4967.2299999999996</v>
      </c>
    </row>
    <row r="344" spans="1:3">
      <c r="A344" s="1">
        <v>45404</v>
      </c>
      <c r="B344">
        <v>2957182.01212426</v>
      </c>
      <c r="C344" s="4">
        <v>5010.6000000000004</v>
      </c>
    </row>
    <row r="345" spans="1:3">
      <c r="A345" s="1">
        <v>45405</v>
      </c>
      <c r="B345">
        <v>2961831.0805542599</v>
      </c>
      <c r="C345" s="4">
        <v>5070.55</v>
      </c>
    </row>
    <row r="346" spans="1:3">
      <c r="A346" s="1">
        <v>45406</v>
      </c>
      <c r="B346">
        <v>2958984.7424968602</v>
      </c>
      <c r="C346" s="4">
        <v>5071.63</v>
      </c>
    </row>
    <row r="347" spans="1:3">
      <c r="A347" s="1">
        <v>45407</v>
      </c>
      <c r="B347">
        <v>2937042.6457826598</v>
      </c>
      <c r="C347" s="4">
        <v>5048.42</v>
      </c>
    </row>
    <row r="348" spans="1:3">
      <c r="A348" s="1">
        <v>45408</v>
      </c>
      <c r="B348">
        <v>2950793.9552216604</v>
      </c>
      <c r="C348" s="4">
        <v>5099.96</v>
      </c>
    </row>
    <row r="349" spans="1:3">
      <c r="A349" s="1">
        <v>45411</v>
      </c>
      <c r="B349">
        <v>2945498.2438820601</v>
      </c>
      <c r="C349" s="4">
        <v>5116.17</v>
      </c>
    </row>
    <row r="350" spans="1:3">
      <c r="A350" s="1">
        <v>45412</v>
      </c>
      <c r="B350">
        <v>2939965.7040452603</v>
      </c>
      <c r="C350" s="4">
        <v>5035.6899999999996</v>
      </c>
    </row>
    <row r="351" spans="1:3">
      <c r="A351" s="1">
        <v>45413</v>
      </c>
      <c r="B351">
        <v>2940279.1211527605</v>
      </c>
      <c r="C351" s="4">
        <v>5018.3900000000003</v>
      </c>
    </row>
    <row r="352" spans="1:3">
      <c r="A352" s="1">
        <v>45414</v>
      </c>
      <c r="B352">
        <v>2940184.07664786</v>
      </c>
      <c r="C352" s="4">
        <v>5064.2</v>
      </c>
    </row>
    <row r="353" spans="1:3">
      <c r="A353" s="1">
        <v>45415</v>
      </c>
      <c r="B353">
        <v>2940115.6311848601</v>
      </c>
      <c r="C353" s="4">
        <v>5127.79</v>
      </c>
    </row>
    <row r="354" spans="1:3">
      <c r="A354" s="1">
        <v>45418</v>
      </c>
      <c r="B354">
        <v>2944202.2376236599</v>
      </c>
      <c r="C354" s="4">
        <v>5180.74</v>
      </c>
    </row>
    <row r="355" spans="1:3">
      <c r="A355" s="1">
        <v>45419</v>
      </c>
      <c r="B355">
        <v>2947831.5692402599</v>
      </c>
      <c r="C355" s="4">
        <v>5187.7</v>
      </c>
    </row>
    <row r="356" spans="1:3">
      <c r="A356" s="1">
        <v>45420</v>
      </c>
      <c r="B356">
        <v>2950193.4431238603</v>
      </c>
      <c r="C356" s="4">
        <v>5187.67</v>
      </c>
    </row>
    <row r="357" spans="1:3">
      <c r="A357" s="1">
        <v>45421</v>
      </c>
      <c r="B357">
        <v>2953372.51537186</v>
      </c>
      <c r="C357" s="4">
        <v>5214.08</v>
      </c>
    </row>
    <row r="358" spans="1:3">
      <c r="A358" s="1">
        <v>45422</v>
      </c>
      <c r="B358">
        <v>2957190.7460130602</v>
      </c>
      <c r="C358" s="4">
        <v>5222.68</v>
      </c>
    </row>
    <row r="359" spans="1:3">
      <c r="A359" s="1">
        <v>45425</v>
      </c>
      <c r="B359">
        <v>2962283.4994395599</v>
      </c>
      <c r="C359" s="4">
        <v>5221.42</v>
      </c>
    </row>
    <row r="360" spans="1:3">
      <c r="A360" s="1">
        <v>45426</v>
      </c>
      <c r="B360">
        <v>2965460.0741304597</v>
      </c>
      <c r="C360" s="4">
        <v>5246.68</v>
      </c>
    </row>
    <row r="361" spans="1:3">
      <c r="A361" s="1">
        <v>45427</v>
      </c>
      <c r="B361">
        <v>2970420.4216894601</v>
      </c>
      <c r="C361" s="4">
        <v>5308.15</v>
      </c>
    </row>
    <row r="362" spans="1:3">
      <c r="A362" s="1">
        <v>45428</v>
      </c>
      <c r="B362">
        <v>2977163.9258240601</v>
      </c>
      <c r="C362" s="4">
        <v>5297.1</v>
      </c>
    </row>
    <row r="363" spans="1:3">
      <c r="A363" s="1">
        <v>45429</v>
      </c>
      <c r="B363">
        <v>2984265.1959867598</v>
      </c>
      <c r="C363" s="4">
        <v>5303.27</v>
      </c>
    </row>
    <row r="364" spans="1:3">
      <c r="A364" s="1">
        <v>45432</v>
      </c>
      <c r="B364">
        <v>2989702.6894840598</v>
      </c>
      <c r="C364" s="4">
        <v>5308.13</v>
      </c>
    </row>
    <row r="365" spans="1:3">
      <c r="A365" s="1">
        <v>45433</v>
      </c>
      <c r="B365">
        <v>2994257.5963780601</v>
      </c>
      <c r="C365" s="4">
        <v>5321.41</v>
      </c>
    </row>
    <row r="366" spans="1:3">
      <c r="A366" s="1">
        <v>45434</v>
      </c>
      <c r="B366">
        <v>2984277.8605741598</v>
      </c>
      <c r="C366" s="4">
        <v>5307.01</v>
      </c>
    </row>
    <row r="367" spans="1:3">
      <c r="A367" s="1">
        <v>45435</v>
      </c>
      <c r="B367">
        <v>2937245.85909566</v>
      </c>
      <c r="C367" s="4">
        <v>5267.84</v>
      </c>
    </row>
    <row r="368" spans="1:3">
      <c r="A368" s="1">
        <v>45436</v>
      </c>
      <c r="B368">
        <v>2952458.4860726604</v>
      </c>
      <c r="C368" s="4">
        <v>5304.72</v>
      </c>
    </row>
    <row r="369" spans="1:3">
      <c r="A369" s="1">
        <v>45439</v>
      </c>
      <c r="B369">
        <v>2952399.7206599601</v>
      </c>
      <c r="C369" s="4"/>
    </row>
    <row r="370" spans="1:3">
      <c r="A370" s="1">
        <v>45440</v>
      </c>
      <c r="B370">
        <v>2954401.3274371596</v>
      </c>
      <c r="C370" s="4">
        <v>5306.04</v>
      </c>
    </row>
    <row r="371" spans="1:3">
      <c r="A371" s="1">
        <v>45441</v>
      </c>
      <c r="B371">
        <v>2941347.7399172597</v>
      </c>
      <c r="C371" s="4">
        <v>5266.95</v>
      </c>
    </row>
    <row r="372" spans="1:3">
      <c r="A372" s="1">
        <v>45442</v>
      </c>
      <c r="B372">
        <v>2938054.7868082598</v>
      </c>
      <c r="C372" s="4">
        <v>5235.4799999999996</v>
      </c>
    </row>
    <row r="373" spans="1:3">
      <c r="A373" s="1">
        <v>45443</v>
      </c>
      <c r="B373">
        <v>2938233.3369209599</v>
      </c>
      <c r="C373" s="4">
        <v>5277.51</v>
      </c>
    </row>
    <row r="374" spans="1:3">
      <c r="A374" s="1">
        <v>45446</v>
      </c>
      <c r="B374">
        <v>2936523.6507171597</v>
      </c>
      <c r="C374" s="4">
        <v>5283.4</v>
      </c>
    </row>
    <row r="375" spans="1:3">
      <c r="A375" s="1">
        <v>45447</v>
      </c>
      <c r="B375">
        <v>2938407.3091619601</v>
      </c>
      <c r="C375" s="4">
        <v>5291.34</v>
      </c>
    </row>
    <row r="376" spans="1:3">
      <c r="A376" s="1">
        <v>45448</v>
      </c>
      <c r="B376">
        <v>2942668.9259031601</v>
      </c>
      <c r="C376" s="4">
        <v>5354.03</v>
      </c>
    </row>
    <row r="377" spans="1:3">
      <c r="A377" s="1">
        <v>45449</v>
      </c>
      <c r="B377">
        <v>2948047.4756121598</v>
      </c>
      <c r="C377" s="4">
        <v>5352.96</v>
      </c>
    </row>
    <row r="378" spans="1:3">
      <c r="A378" s="1">
        <v>45450</v>
      </c>
      <c r="B378">
        <v>2947334.0982026597</v>
      </c>
      <c r="C378" s="4">
        <v>5346.99</v>
      </c>
    </row>
    <row r="379" spans="1:3">
      <c r="A379" s="1">
        <v>45453</v>
      </c>
      <c r="B379">
        <v>2950691.2186113596</v>
      </c>
      <c r="C379" s="4">
        <v>5360.79</v>
      </c>
    </row>
    <row r="380" spans="1:3">
      <c r="A380" s="1">
        <v>45454</v>
      </c>
      <c r="B380">
        <v>2950063.4224526603</v>
      </c>
      <c r="C380" s="4">
        <v>5375.32</v>
      </c>
    </row>
    <row r="381" spans="1:3">
      <c r="A381" s="1">
        <v>45455</v>
      </c>
      <c r="B381">
        <v>2948994.3318066597</v>
      </c>
      <c r="C381" s="4">
        <v>5421.03</v>
      </c>
    </row>
    <row r="382" spans="1:3">
      <c r="A382" s="1">
        <v>45456</v>
      </c>
      <c r="B382">
        <v>2955612.9952786602</v>
      </c>
      <c r="C382" s="4">
        <v>5433.74</v>
      </c>
    </row>
    <row r="383" spans="1:3">
      <c r="A383" s="1">
        <v>45457</v>
      </c>
      <c r="B383">
        <v>2961410.8391330596</v>
      </c>
      <c r="C383" s="4">
        <v>5431.6</v>
      </c>
    </row>
    <row r="384" spans="1:3">
      <c r="A384" s="1">
        <v>45460</v>
      </c>
      <c r="B384">
        <v>2968957.8242175598</v>
      </c>
      <c r="C384" s="4">
        <v>5473.23</v>
      </c>
    </row>
    <row r="385" spans="1:3">
      <c r="A385" s="1">
        <v>45461</v>
      </c>
      <c r="B385">
        <v>2978762.2564613596</v>
      </c>
      <c r="C385" s="4">
        <v>5487.03</v>
      </c>
    </row>
    <row r="386" spans="1:3">
      <c r="A386" s="1">
        <v>45462</v>
      </c>
      <c r="B386">
        <v>2978762.2564613596</v>
      </c>
      <c r="C386" s="4"/>
    </row>
    <row r="387" spans="1:3">
      <c r="A387" s="1">
        <v>45463</v>
      </c>
      <c r="B387">
        <v>2981566.1821479602</v>
      </c>
      <c r="C387" s="4">
        <v>5473.17</v>
      </c>
    </row>
    <row r="388" spans="1:3">
      <c r="A388" s="1">
        <v>45464</v>
      </c>
      <c r="B388">
        <v>2987931.5971506601</v>
      </c>
      <c r="C388" s="4">
        <v>5464.62</v>
      </c>
    </row>
    <row r="389" spans="1:3">
      <c r="A389" s="1">
        <v>45467</v>
      </c>
      <c r="B389">
        <v>2986925.2950906605</v>
      </c>
      <c r="C389" s="4">
        <v>5447.87</v>
      </c>
    </row>
    <row r="390" spans="1:3">
      <c r="A390" s="1">
        <v>45468</v>
      </c>
      <c r="B390">
        <v>2990790.0114806602</v>
      </c>
      <c r="C390" s="4">
        <v>5469.3</v>
      </c>
    </row>
    <row r="391" spans="1:3">
      <c r="A391" s="1">
        <v>45469</v>
      </c>
      <c r="B391">
        <v>2994110.9656646596</v>
      </c>
      <c r="C391" s="4">
        <v>5477.9</v>
      </c>
    </row>
    <row r="392" spans="1:3">
      <c r="A392" s="1">
        <v>45470</v>
      </c>
      <c r="B392">
        <v>3002166.2115246598</v>
      </c>
      <c r="C392" s="4">
        <v>5482.87</v>
      </c>
    </row>
    <row r="393" spans="1:3">
      <c r="A393" s="1">
        <v>45471</v>
      </c>
      <c r="B393">
        <v>2980241.7892547604</v>
      </c>
      <c r="C393" s="4">
        <v>5460.48</v>
      </c>
    </row>
    <row r="394" spans="1:3">
      <c r="A394" s="1">
        <v>45474</v>
      </c>
      <c r="B394">
        <v>2985171.64155496</v>
      </c>
      <c r="C394" s="4">
        <v>5475.09</v>
      </c>
    </row>
    <row r="395" spans="1:3">
      <c r="A395" s="1">
        <v>45475</v>
      </c>
      <c r="B395">
        <v>2985444.1941800602</v>
      </c>
      <c r="C395" s="4">
        <v>5509.01</v>
      </c>
    </row>
    <row r="396" spans="1:3">
      <c r="A396" s="1">
        <v>45476</v>
      </c>
      <c r="B396">
        <v>2985735.4970231596</v>
      </c>
      <c r="C396" s="4">
        <v>5537.02</v>
      </c>
    </row>
    <row r="397" spans="1:3">
      <c r="A397" s="1">
        <v>45477</v>
      </c>
      <c r="B397">
        <v>2985735.4970231596</v>
      </c>
      <c r="C397" s="4"/>
    </row>
    <row r="398" spans="1:3">
      <c r="A398" s="1">
        <v>45478</v>
      </c>
      <c r="B398">
        <v>2993073.6638472602</v>
      </c>
      <c r="C398" s="4">
        <v>5567.19</v>
      </c>
    </row>
    <row r="399" spans="1:3">
      <c r="A399" s="1">
        <v>45481</v>
      </c>
      <c r="B399">
        <v>2998784.9918066598</v>
      </c>
      <c r="C399" s="4">
        <v>5572.85</v>
      </c>
    </row>
    <row r="400" spans="1:3">
      <c r="A400" s="1">
        <v>45482</v>
      </c>
      <c r="B400">
        <v>3000378.1796299601</v>
      </c>
      <c r="C400" s="4">
        <v>5576.98</v>
      </c>
    </row>
    <row r="401" spans="1:3">
      <c r="A401" s="1">
        <v>45483</v>
      </c>
      <c r="B401">
        <v>3004195.0180886602</v>
      </c>
      <c r="C401" s="4">
        <v>5633.91</v>
      </c>
    </row>
    <row r="402" spans="1:3">
      <c r="A402" s="1">
        <v>45484</v>
      </c>
      <c r="B402">
        <v>2993580.7716266597</v>
      </c>
      <c r="C402" s="4">
        <v>5584.54</v>
      </c>
    </row>
    <row r="403" spans="1:3">
      <c r="A403" s="1">
        <v>45485</v>
      </c>
      <c r="B403">
        <v>2992554.03597466</v>
      </c>
      <c r="C403" s="4">
        <v>5615.35</v>
      </c>
    </row>
    <row r="404" spans="1:3">
      <c r="A404" s="1">
        <v>45488</v>
      </c>
      <c r="B404">
        <v>2993871.5441616597</v>
      </c>
      <c r="C404" s="4">
        <v>5631.22</v>
      </c>
    </row>
    <row r="405" spans="1:3">
      <c r="A405" s="1">
        <v>45489</v>
      </c>
      <c r="B405">
        <v>2999428.0963616604</v>
      </c>
      <c r="C405" s="4">
        <v>5667.2</v>
      </c>
    </row>
    <row r="406" spans="1:3">
      <c r="A406" s="1">
        <v>45490</v>
      </c>
      <c r="B406">
        <v>2993082.6158346599</v>
      </c>
      <c r="C406" s="4">
        <v>5588.27</v>
      </c>
    </row>
    <row r="407" spans="1:3">
      <c r="A407" s="1">
        <v>45491</v>
      </c>
      <c r="B407">
        <v>2992833.9721446596</v>
      </c>
      <c r="C407" s="4">
        <v>5544.59</v>
      </c>
    </row>
    <row r="408" spans="1:3">
      <c r="A408" s="1">
        <v>45492</v>
      </c>
      <c r="B408">
        <v>2992702.4698669603</v>
      </c>
      <c r="C408" s="4">
        <v>5505</v>
      </c>
    </row>
    <row r="409" spans="1:3">
      <c r="A409" s="1">
        <v>45495</v>
      </c>
      <c r="B409">
        <v>2986513.62629076</v>
      </c>
      <c r="C409" s="4">
        <v>5564.41</v>
      </c>
    </row>
    <row r="410" spans="1:3">
      <c r="A410" s="1">
        <v>45496</v>
      </c>
      <c r="B410">
        <v>2990525.2300316598</v>
      </c>
      <c r="C410" s="4">
        <v>5555.74</v>
      </c>
    </row>
    <row r="411" spans="1:3">
      <c r="A411" s="1">
        <v>45497</v>
      </c>
      <c r="B411">
        <v>2949397.6408128599</v>
      </c>
      <c r="C411" s="4">
        <v>5427.13</v>
      </c>
    </row>
    <row r="412" spans="1:3">
      <c r="A412" s="1">
        <v>45498</v>
      </c>
      <c r="B412">
        <v>2940353.8688440602</v>
      </c>
      <c r="C412" s="4">
        <v>5399.22</v>
      </c>
    </row>
    <row r="413" spans="1:3">
      <c r="A413" s="1">
        <v>45499</v>
      </c>
      <c r="B413">
        <v>2944876.9276226601</v>
      </c>
      <c r="C413" s="4">
        <v>5459.1</v>
      </c>
    </row>
    <row r="414" spans="1:3">
      <c r="A414" s="1">
        <v>45502</v>
      </c>
      <c r="B414">
        <v>2949460.1331938598</v>
      </c>
      <c r="C414" s="4">
        <v>5463.54</v>
      </c>
    </row>
    <row r="415" spans="1:3">
      <c r="A415" s="1">
        <v>45503</v>
      </c>
      <c r="B415">
        <v>2924491.1251707599</v>
      </c>
      <c r="C415" s="4">
        <v>5436.44</v>
      </c>
    </row>
    <row r="416" spans="1:3">
      <c r="A416" s="1">
        <v>45504</v>
      </c>
      <c r="B416">
        <v>2924093.8460326605</v>
      </c>
      <c r="C416" s="4">
        <v>5522.3</v>
      </c>
    </row>
    <row r="417" spans="1:3">
      <c r="A417" s="1">
        <v>45505</v>
      </c>
      <c r="B417">
        <v>2918153.0401074598</v>
      </c>
      <c r="C417" s="4">
        <v>5446.68</v>
      </c>
    </row>
    <row r="418" spans="1:3">
      <c r="A418" s="1">
        <v>45506</v>
      </c>
      <c r="B418">
        <v>2969611.4521587603</v>
      </c>
      <c r="C418" s="4">
        <v>5346.56</v>
      </c>
    </row>
    <row r="419" spans="1:3">
      <c r="A419" s="1">
        <v>45509</v>
      </c>
      <c r="B419">
        <v>2985293.8500237605</v>
      </c>
      <c r="C419" s="4">
        <v>5186.33</v>
      </c>
    </row>
    <row r="420" spans="1:3">
      <c r="A420" s="1">
        <v>45510</v>
      </c>
      <c r="B420">
        <v>2939121.4969631601</v>
      </c>
      <c r="C420" s="4">
        <v>5240.03</v>
      </c>
    </row>
    <row r="421" spans="1:3">
      <c r="A421" s="1">
        <v>45511</v>
      </c>
      <c r="B421">
        <v>2912566.3762114597</v>
      </c>
      <c r="C421" s="4">
        <v>5199.5</v>
      </c>
    </row>
    <row r="422" spans="1:3">
      <c r="A422" s="1">
        <v>45512</v>
      </c>
      <c r="B422">
        <v>2909311.9779036604</v>
      </c>
      <c r="C422" s="4">
        <v>5319.31</v>
      </c>
    </row>
    <row r="423" spans="1:3">
      <c r="A423" s="1">
        <v>45513</v>
      </c>
      <c r="B423">
        <v>2913276.6756476602</v>
      </c>
      <c r="C423" s="4">
        <v>5344.16</v>
      </c>
    </row>
    <row r="424" spans="1:3">
      <c r="A424" s="1">
        <v>45516</v>
      </c>
      <c r="B424">
        <v>2914315.4139331598</v>
      </c>
      <c r="C424" s="4">
        <v>5344.39</v>
      </c>
    </row>
    <row r="425" spans="1:3">
      <c r="A425" s="1">
        <v>45517</v>
      </c>
      <c r="B425">
        <v>2919238.4262586599</v>
      </c>
      <c r="C425" s="4">
        <v>5434.43</v>
      </c>
    </row>
    <row r="426" spans="1:3">
      <c r="A426" s="1">
        <v>45518</v>
      </c>
      <c r="B426">
        <v>2924061.7794538597</v>
      </c>
      <c r="C426" s="4">
        <v>5455.21</v>
      </c>
    </row>
    <row r="427" spans="1:3">
      <c r="A427" s="1">
        <v>45519</v>
      </c>
      <c r="B427">
        <v>2926511.7795212604</v>
      </c>
      <c r="C427" s="4">
        <v>5543.22</v>
      </c>
    </row>
    <row r="428" spans="1:3">
      <c r="A428" s="1">
        <v>45520</v>
      </c>
      <c r="B428">
        <v>2929344.4484886602</v>
      </c>
      <c r="C428" s="4">
        <v>5554.25</v>
      </c>
    </row>
    <row r="429" spans="1:3">
      <c r="A429" s="1">
        <v>45523</v>
      </c>
      <c r="B429">
        <v>2931554.6947316602</v>
      </c>
      <c r="C429" s="4">
        <v>5608.25</v>
      </c>
    </row>
    <row r="430" spans="1:3">
      <c r="A430" s="1">
        <v>45524</v>
      </c>
      <c r="B430">
        <v>2934145.0994866602</v>
      </c>
      <c r="C430" s="4">
        <v>5597.12</v>
      </c>
    </row>
    <row r="431" spans="1:3">
      <c r="A431" s="1">
        <v>45525</v>
      </c>
      <c r="B431">
        <v>2933818.5895706601</v>
      </c>
      <c r="C431" s="4">
        <v>5620.85</v>
      </c>
    </row>
    <row r="432" spans="1:3">
      <c r="A432" s="1">
        <v>45526</v>
      </c>
      <c r="B432">
        <v>2935360.2748376597</v>
      </c>
      <c r="C432" s="4">
        <v>5570.64</v>
      </c>
    </row>
    <row r="433" spans="1:3">
      <c r="A433" s="1">
        <v>45527</v>
      </c>
      <c r="B433">
        <v>2935750.0207095603</v>
      </c>
      <c r="C433" s="4">
        <v>5634.61</v>
      </c>
    </row>
    <row r="434" spans="1:3">
      <c r="A434" s="1">
        <v>45530</v>
      </c>
      <c r="B434">
        <v>2938440.0552546596</v>
      </c>
      <c r="C434" s="4">
        <v>5616.84</v>
      </c>
    </row>
    <row r="435" spans="1:3">
      <c r="A435" s="1">
        <v>45531</v>
      </c>
      <c r="B435">
        <v>2940337.0274284603</v>
      </c>
      <c r="C435" s="4">
        <v>5625.8</v>
      </c>
    </row>
    <row r="436" spans="1:3">
      <c r="A436" s="1">
        <v>45532</v>
      </c>
      <c r="B436">
        <v>2941234.9975626599</v>
      </c>
      <c r="C436" s="4">
        <v>5592.18</v>
      </c>
    </row>
    <row r="437" spans="1:3">
      <c r="A437" s="1">
        <v>45533</v>
      </c>
      <c r="B437">
        <v>2941417.9679986602</v>
      </c>
      <c r="C437" s="4">
        <v>5591.96</v>
      </c>
    </row>
    <row r="438" spans="1:3">
      <c r="A438" s="1">
        <v>45534</v>
      </c>
      <c r="B438">
        <v>2942016.88404766</v>
      </c>
      <c r="C438" s="4">
        <v>5648.4</v>
      </c>
    </row>
    <row r="439" spans="1:3">
      <c r="A439" s="1">
        <v>45537</v>
      </c>
      <c r="B439">
        <v>2942010.2361694602</v>
      </c>
      <c r="C439" s="4"/>
    </row>
    <row r="440" spans="1:3">
      <c r="A440" s="1">
        <v>45538</v>
      </c>
      <c r="B440">
        <v>2933776.0307642603</v>
      </c>
      <c r="C440" s="4">
        <v>5528.93</v>
      </c>
    </row>
    <row r="441" spans="1:3">
      <c r="A441" s="1">
        <v>45539</v>
      </c>
      <c r="B441">
        <v>2937343.3127558604</v>
      </c>
      <c r="C441" s="4">
        <v>5520.07</v>
      </c>
    </row>
    <row r="442" spans="1:3">
      <c r="A442" s="1">
        <v>45540</v>
      </c>
      <c r="B442">
        <v>2942287.80175706</v>
      </c>
      <c r="C442" s="4">
        <v>5503.41</v>
      </c>
    </row>
    <row r="443" spans="1:3">
      <c r="A443" s="1">
        <v>45541</v>
      </c>
      <c r="B443">
        <v>2945468.9633990601</v>
      </c>
      <c r="C443" s="4">
        <v>5408.42</v>
      </c>
    </row>
    <row r="444" spans="1:3">
      <c r="A444" s="1">
        <v>45544</v>
      </c>
      <c r="B444">
        <v>2946575.8054976603</v>
      </c>
      <c r="C444" s="4">
        <v>5471.05</v>
      </c>
    </row>
    <row r="445" spans="1:3">
      <c r="A445" s="1">
        <v>45545</v>
      </c>
      <c r="B445">
        <v>2951366.3955426598</v>
      </c>
      <c r="C445" s="4">
        <v>5495.52</v>
      </c>
    </row>
    <row r="446" spans="1:3">
      <c r="A446" s="1">
        <v>45546</v>
      </c>
      <c r="B446">
        <v>2967784.77066286</v>
      </c>
      <c r="C446" s="4">
        <v>5554.13</v>
      </c>
    </row>
    <row r="447" spans="1:3">
      <c r="A447" s="1">
        <v>45547</v>
      </c>
      <c r="B447">
        <v>2978809.2195581598</v>
      </c>
      <c r="C447" s="4">
        <v>5595.76</v>
      </c>
    </row>
    <row r="448" spans="1:3">
      <c r="A448" s="1">
        <v>45548</v>
      </c>
      <c r="B448">
        <v>2984260.9350514598</v>
      </c>
      <c r="C448" s="4">
        <v>5626.02</v>
      </c>
    </row>
    <row r="449" spans="1:3">
      <c r="A449" s="1">
        <v>45551</v>
      </c>
      <c r="B449">
        <v>2990653.7690170603</v>
      </c>
      <c r="C449" s="4">
        <v>5633.09</v>
      </c>
    </row>
    <row r="450" spans="1:3">
      <c r="A450" s="1">
        <v>45552</v>
      </c>
      <c r="B450">
        <v>2991457.7403376596</v>
      </c>
      <c r="C450" s="4">
        <v>5634.58</v>
      </c>
    </row>
    <row r="451" spans="1:3">
      <c r="A451" s="1">
        <v>45553</v>
      </c>
      <c r="B451">
        <v>2996792.9120234596</v>
      </c>
      <c r="C451" s="4">
        <v>5618.26</v>
      </c>
    </row>
    <row r="452" spans="1:3">
      <c r="A452" s="1">
        <v>45554</v>
      </c>
      <c r="B452">
        <v>2996725.1893803598</v>
      </c>
      <c r="C452" s="4">
        <v>5713.64</v>
      </c>
    </row>
    <row r="453" spans="1:3">
      <c r="A453" s="1">
        <v>45555</v>
      </c>
      <c r="B453">
        <v>2999751.1559979599</v>
      </c>
      <c r="C453" s="4">
        <v>5702.55</v>
      </c>
    </row>
    <row r="454" spans="1:3">
      <c r="A454" s="1">
        <v>45558</v>
      </c>
      <c r="B454">
        <v>3003028.6727137603</v>
      </c>
      <c r="C454" s="4">
        <v>5718.57</v>
      </c>
    </row>
    <row r="455" spans="1:3">
      <c r="A455" s="1">
        <v>45559</v>
      </c>
      <c r="B455">
        <v>3005430.7769678598</v>
      </c>
      <c r="C455" s="4">
        <v>5732.93</v>
      </c>
    </row>
    <row r="456" spans="1:3">
      <c r="A456" s="1">
        <v>45560</v>
      </c>
      <c r="B456">
        <v>3010028.6388478596</v>
      </c>
      <c r="C456" s="4">
        <v>5722.26</v>
      </c>
    </row>
    <row r="457" spans="1:3">
      <c r="A457" s="1">
        <v>45561</v>
      </c>
      <c r="B457">
        <v>3012730.8056721603</v>
      </c>
      <c r="C457" s="4">
        <v>5745.37</v>
      </c>
    </row>
    <row r="458" spans="1:3">
      <c r="A458" s="1">
        <v>45562</v>
      </c>
      <c r="B458">
        <v>3014680.1118148603</v>
      </c>
      <c r="C458" s="4">
        <v>5738.17</v>
      </c>
    </row>
    <row r="459" spans="1:3">
      <c r="A459" s="1">
        <v>45565</v>
      </c>
      <c r="B459">
        <v>3014345.1717631603</v>
      </c>
      <c r="C459" s="4">
        <v>5762.48</v>
      </c>
    </row>
    <row r="460" spans="1:3">
      <c r="A460" s="1">
        <v>45566</v>
      </c>
      <c r="B460">
        <v>3017939.2400902603</v>
      </c>
      <c r="C460" s="4">
        <v>5708.75</v>
      </c>
    </row>
    <row r="461" spans="1:3">
      <c r="A461" s="1">
        <v>45567</v>
      </c>
      <c r="B461">
        <v>3022302.1709140604</v>
      </c>
      <c r="C461" s="4">
        <v>5709.54</v>
      </c>
    </row>
    <row r="462" spans="1:3">
      <c r="A462" s="1">
        <v>45568</v>
      </c>
      <c r="B462">
        <v>3027562.6559966598</v>
      </c>
      <c r="C462" s="4">
        <v>5699.94</v>
      </c>
    </row>
    <row r="463" spans="1:3">
      <c r="A463" s="1">
        <v>45569</v>
      </c>
      <c r="B463">
        <v>3035958.62113766</v>
      </c>
      <c r="C463" s="4">
        <v>5751.07</v>
      </c>
    </row>
    <row r="464" spans="1:3">
      <c r="A464" s="1">
        <v>45572</v>
      </c>
      <c r="B464">
        <v>3020073.5842692601</v>
      </c>
      <c r="C464" s="4">
        <v>5695.94</v>
      </c>
    </row>
    <row r="465" spans="1:3">
      <c r="A465" s="1">
        <v>45573</v>
      </c>
      <c r="B465">
        <v>3020211.9312694604</v>
      </c>
      <c r="C465" s="4">
        <v>5751.13</v>
      </c>
    </row>
    <row r="466" spans="1:3">
      <c r="A466" s="1">
        <v>45574</v>
      </c>
      <c r="B466">
        <v>3019315.2769226599</v>
      </c>
      <c r="C466" s="4">
        <v>5792.04</v>
      </c>
    </row>
    <row r="467" spans="1:3">
      <c r="A467" s="1">
        <v>45575</v>
      </c>
      <c r="B467">
        <v>3022979.5218596598</v>
      </c>
      <c r="C467" s="4">
        <v>5780.05</v>
      </c>
    </row>
    <row r="468" spans="1:3">
      <c r="A468" s="1">
        <v>45576</v>
      </c>
      <c r="B468">
        <v>3027031.8523096601</v>
      </c>
      <c r="C468" s="4">
        <v>5815.03</v>
      </c>
    </row>
    <row r="469" spans="1:3">
      <c r="A469" s="1">
        <v>45579</v>
      </c>
      <c r="B469">
        <v>3029097.8901406601</v>
      </c>
      <c r="C469" s="4">
        <v>5859.85</v>
      </c>
    </row>
    <row r="470" spans="1:3">
      <c r="A470" s="1">
        <v>45580</v>
      </c>
      <c r="B470">
        <v>3019072.9198894603</v>
      </c>
      <c r="C470" s="4">
        <v>5815.26</v>
      </c>
    </row>
    <row r="471" spans="1:3">
      <c r="A471" s="1">
        <v>45581</v>
      </c>
      <c r="B471">
        <v>3023099.3055477599</v>
      </c>
      <c r="C471" s="4">
        <v>5842.47</v>
      </c>
    </row>
    <row r="472" spans="1:3">
      <c r="A472" s="1">
        <v>45582</v>
      </c>
      <c r="B472">
        <v>3027035.3444022601</v>
      </c>
      <c r="C472" s="4">
        <v>5841.47</v>
      </c>
    </row>
    <row r="473" spans="1:3">
      <c r="A473" s="1">
        <v>45583</v>
      </c>
      <c r="B473">
        <v>3030972.5438057603</v>
      </c>
      <c r="C473" s="4">
        <v>5864.67</v>
      </c>
    </row>
    <row r="474" spans="1:3">
      <c r="A474" s="1">
        <v>45586</v>
      </c>
      <c r="B474">
        <v>3035953.9889318598</v>
      </c>
      <c r="C474" s="4">
        <v>5853.98</v>
      </c>
    </row>
    <row r="475" spans="1:3">
      <c r="A475" s="1">
        <v>45587</v>
      </c>
      <c r="B475">
        <v>3040779.5791412601</v>
      </c>
      <c r="C475" s="4">
        <v>5851.2</v>
      </c>
    </row>
    <row r="476" spans="1:3">
      <c r="A476" s="1">
        <v>45588</v>
      </c>
      <c r="B476">
        <v>3043879.1477474598</v>
      </c>
      <c r="C476" s="4">
        <v>5797.42</v>
      </c>
    </row>
    <row r="477" spans="1:3">
      <c r="A477" s="1">
        <v>45589</v>
      </c>
      <c r="B477">
        <v>3048300.8749396596</v>
      </c>
      <c r="C477" s="4">
        <v>5809.86</v>
      </c>
    </row>
    <row r="478" spans="1:3">
      <c r="A478" s="1">
        <v>45590</v>
      </c>
      <c r="B478">
        <v>3043551.2254396603</v>
      </c>
      <c r="C478" s="4">
        <v>5808.12</v>
      </c>
    </row>
    <row r="479" spans="1:3">
      <c r="A479" s="1">
        <v>45593</v>
      </c>
      <c r="B479">
        <v>3047141.5668200599</v>
      </c>
      <c r="C479" s="4">
        <v>5823.52</v>
      </c>
    </row>
    <row r="480" spans="1:3">
      <c r="A480" s="1">
        <v>45594</v>
      </c>
      <c r="B480">
        <v>3048358.2907362599</v>
      </c>
      <c r="C480" s="4">
        <v>5832.92</v>
      </c>
    </row>
    <row r="481" spans="1:3">
      <c r="A481" s="1">
        <v>45595</v>
      </c>
      <c r="B481">
        <v>3049587.9577808604</v>
      </c>
      <c r="C481" s="4">
        <v>5813.67</v>
      </c>
    </row>
    <row r="482" spans="1:3">
      <c r="A482" s="1">
        <v>45596</v>
      </c>
      <c r="B482">
        <v>3057475.3811091604</v>
      </c>
      <c r="C482" s="4">
        <v>5705.45</v>
      </c>
    </row>
    <row r="483" spans="1:3">
      <c r="A483" s="1">
        <v>45597</v>
      </c>
      <c r="B483">
        <v>3061567.60713166</v>
      </c>
      <c r="C483" s="4">
        <v>5728.8</v>
      </c>
    </row>
    <row r="484" spans="1:3">
      <c r="A484" s="1">
        <v>45600</v>
      </c>
      <c r="B484">
        <v>3065718.4429818597</v>
      </c>
      <c r="C484" s="4">
        <v>5712.69</v>
      </c>
    </row>
    <row r="485" spans="1:3">
      <c r="A485" s="1">
        <v>45601</v>
      </c>
      <c r="B485">
        <v>3065814.04027816</v>
      </c>
      <c r="C485" s="4">
        <v>5782.76</v>
      </c>
    </row>
    <row r="486" spans="1:3">
      <c r="A486" s="1">
        <v>45602</v>
      </c>
      <c r="B486">
        <v>3069012.5103986599</v>
      </c>
      <c r="C486" s="4">
        <v>5929.04</v>
      </c>
    </row>
    <row r="487" spans="1:3">
      <c r="A487" s="1">
        <v>45603</v>
      </c>
      <c r="B487">
        <v>3074366.7883941596</v>
      </c>
      <c r="C487" s="4">
        <v>5973.1</v>
      </c>
    </row>
    <row r="488" spans="1:3">
      <c r="A488" s="1">
        <v>45604</v>
      </c>
      <c r="B488">
        <v>3078094.5309866602</v>
      </c>
      <c r="C488" s="4">
        <v>5995.54</v>
      </c>
    </row>
    <row r="489" spans="1:3">
      <c r="A489" s="1">
        <v>45607</v>
      </c>
      <c r="B489">
        <v>3076473.5282266596</v>
      </c>
      <c r="C489" s="4">
        <v>6001.35</v>
      </c>
    </row>
    <row r="490" spans="1:3">
      <c r="A490" s="1">
        <v>45608</v>
      </c>
      <c r="B490">
        <v>3079761.7324220603</v>
      </c>
      <c r="C490" s="4">
        <v>5983.99</v>
      </c>
    </row>
    <row r="491" spans="1:3">
      <c r="A491" s="1">
        <v>45609</v>
      </c>
      <c r="B491">
        <v>3080862.6967678601</v>
      </c>
      <c r="C491" s="4">
        <v>5985.38</v>
      </c>
    </row>
    <row r="492" spans="1:3">
      <c r="A492" s="1">
        <v>45610</v>
      </c>
      <c r="B492">
        <v>3081566.3071551602</v>
      </c>
      <c r="C492" s="4">
        <v>5949.17</v>
      </c>
    </row>
    <row r="493" spans="1:3">
      <c r="A493" s="1">
        <v>45611</v>
      </c>
      <c r="B493">
        <v>3108249.5762511604</v>
      </c>
      <c r="C493" s="4">
        <v>5870.62</v>
      </c>
    </row>
    <row r="494" spans="1:3">
      <c r="A494" s="1">
        <v>45614</v>
      </c>
      <c r="B494">
        <v>3112192.4067266602</v>
      </c>
      <c r="C494" s="4">
        <v>5893.62</v>
      </c>
    </row>
    <row r="495" spans="1:3">
      <c r="A495" s="1">
        <v>45615</v>
      </c>
      <c r="B495">
        <v>3117624.5487682596</v>
      </c>
      <c r="C495" s="4">
        <v>5916.98</v>
      </c>
    </row>
    <row r="496" spans="1:3">
      <c r="A496" s="1">
        <v>45616</v>
      </c>
      <c r="B496">
        <v>3124488.4534050599</v>
      </c>
      <c r="C496" s="4">
        <v>5917.11</v>
      </c>
    </row>
    <row r="497" spans="1:3">
      <c r="A497" s="1">
        <v>45617</v>
      </c>
      <c r="B497">
        <v>3127384.0669836598</v>
      </c>
      <c r="C497" s="4">
        <v>5948.71</v>
      </c>
    </row>
    <row r="498" spans="1:3">
      <c r="A498" s="1">
        <v>45618</v>
      </c>
      <c r="B498">
        <v>3132761.8937204601</v>
      </c>
      <c r="C498" s="4">
        <v>5969.34</v>
      </c>
    </row>
    <row r="499" spans="1:3">
      <c r="A499" s="1">
        <v>45621</v>
      </c>
      <c r="B499">
        <v>3128123.8875326598</v>
      </c>
      <c r="C499" s="4">
        <v>5987.37</v>
      </c>
    </row>
    <row r="500" spans="1:3">
      <c r="A500" s="1">
        <v>45622</v>
      </c>
      <c r="B500">
        <v>3128882.8792662602</v>
      </c>
      <c r="C500" s="4">
        <v>6021.63</v>
      </c>
    </row>
    <row r="501" spans="1:3">
      <c r="A501" s="1">
        <v>45623</v>
      </c>
      <c r="B501">
        <v>3134165.4995373599</v>
      </c>
      <c r="C501" s="4">
        <v>5998.74</v>
      </c>
    </row>
    <row r="502" spans="1:3">
      <c r="A502" s="1">
        <v>45624</v>
      </c>
      <c r="B502">
        <v>3134192.53201856</v>
      </c>
      <c r="C502" s="4"/>
    </row>
    <row r="503" spans="1:3">
      <c r="A503" s="1">
        <v>45625</v>
      </c>
      <c r="B503">
        <v>3132975.6311576599</v>
      </c>
      <c r="C503" s="4">
        <v>6032.38</v>
      </c>
    </row>
    <row r="504" spans="1:3">
      <c r="A504" s="1">
        <v>45628</v>
      </c>
      <c r="B504">
        <v>3134156.2768411599</v>
      </c>
      <c r="C504" s="4">
        <v>6047.15</v>
      </c>
    </row>
    <row r="505" spans="1:3">
      <c r="A505" s="1">
        <v>45629</v>
      </c>
      <c r="B505">
        <v>3134102.8321760604</v>
      </c>
      <c r="C505" s="4">
        <v>6049.88</v>
      </c>
    </row>
    <row r="506" spans="1:3">
      <c r="A506" s="1">
        <v>45630</v>
      </c>
      <c r="B506">
        <v>3135678.8800396603</v>
      </c>
      <c r="C506" s="4">
        <v>6086.49</v>
      </c>
    </row>
    <row r="507" spans="1:3">
      <c r="A507" s="1">
        <v>45631</v>
      </c>
      <c r="B507">
        <v>3139998.9537976598</v>
      </c>
      <c r="C507" s="4">
        <v>6075.11</v>
      </c>
    </row>
    <row r="508" spans="1:3">
      <c r="A508" s="1">
        <v>45632</v>
      </c>
      <c r="B508">
        <v>3143572.6208481602</v>
      </c>
      <c r="C508" s="4">
        <v>6090.27</v>
      </c>
    </row>
    <row r="509" spans="1:3">
      <c r="A509" s="1">
        <v>45635</v>
      </c>
      <c r="B509">
        <v>3148582.5133248596</v>
      </c>
      <c r="C509" s="4">
        <v>6052.85</v>
      </c>
    </row>
    <row r="510" spans="1:3">
      <c r="A510" s="1">
        <v>45636</v>
      </c>
      <c r="B510">
        <v>3149293.8859030604</v>
      </c>
      <c r="C510" s="4">
        <v>6034.91</v>
      </c>
    </row>
    <row r="511" spans="1:3">
      <c r="A511" s="1">
        <v>45637</v>
      </c>
      <c r="B511">
        <v>3143548.0518811597</v>
      </c>
      <c r="C511" s="4">
        <v>6084.19</v>
      </c>
    </row>
    <row r="512" spans="1:3">
      <c r="A512" s="1">
        <v>45638</v>
      </c>
      <c r="B512">
        <v>3134349.9631140605</v>
      </c>
      <c r="C512" s="4">
        <v>6051.25</v>
      </c>
    </row>
    <row r="513" spans="1:3">
      <c r="A513" s="1">
        <v>45639</v>
      </c>
      <c r="B513">
        <v>3136191.0677763596</v>
      </c>
      <c r="C513" s="4">
        <v>6051.09</v>
      </c>
    </row>
    <row r="514" spans="1:3">
      <c r="A514" s="1">
        <v>45642</v>
      </c>
      <c r="B514">
        <v>3131814.2464691596</v>
      </c>
      <c r="C514" s="4">
        <v>6074.08</v>
      </c>
    </row>
    <row r="515" spans="1:3">
      <c r="A515" s="1">
        <v>45643</v>
      </c>
      <c r="B515">
        <v>3139018.62654866</v>
      </c>
      <c r="C515" s="4">
        <v>6050.61</v>
      </c>
    </row>
    <row r="516" spans="1:3">
      <c r="A516" s="1">
        <v>45644</v>
      </c>
      <c r="B516">
        <v>3072965.7215410601</v>
      </c>
      <c r="C516" s="4">
        <v>5872.16</v>
      </c>
    </row>
    <row r="517" spans="1:3">
      <c r="A517" s="1">
        <v>45645</v>
      </c>
      <c r="B517">
        <v>3069799.1651131604</v>
      </c>
      <c r="C517" s="4">
        <v>5867.08</v>
      </c>
    </row>
    <row r="518" spans="1:3">
      <c r="A518" s="1">
        <v>45646</v>
      </c>
      <c r="B518">
        <v>3065685.0759866601</v>
      </c>
      <c r="C518" s="4">
        <v>5930.85</v>
      </c>
    </row>
    <row r="519" spans="1:3">
      <c r="A519" s="1">
        <v>45649</v>
      </c>
      <c r="B519">
        <v>3074444.8922206601</v>
      </c>
      <c r="C519" s="4">
        <v>5974.07</v>
      </c>
    </row>
    <row r="520" spans="1:3">
      <c r="A520" s="1">
        <v>45650</v>
      </c>
      <c r="B520">
        <v>3077323.1350798598</v>
      </c>
      <c r="C520" s="4">
        <v>6040.04</v>
      </c>
    </row>
    <row r="521" spans="1:3">
      <c r="A521" s="1">
        <v>45651</v>
      </c>
      <c r="B521">
        <v>3077316.3432376599</v>
      </c>
      <c r="C521" s="4"/>
    </row>
    <row r="522" spans="1:3">
      <c r="A522" s="1">
        <v>45652</v>
      </c>
      <c r="B522">
        <v>3080879.3241162598</v>
      </c>
      <c r="C522" s="4">
        <v>6037.59</v>
      </c>
    </row>
    <row r="523" spans="1:3">
      <c r="A523" s="1">
        <v>45653</v>
      </c>
      <c r="B523">
        <v>3074381.8561757598</v>
      </c>
      <c r="C523" s="4">
        <v>5970.84</v>
      </c>
    </row>
    <row r="524" spans="1:3">
      <c r="A524" s="1">
        <v>45656</v>
      </c>
      <c r="B524">
        <v>3082737.7391558597</v>
      </c>
      <c r="C524" s="4">
        <v>5906.94</v>
      </c>
    </row>
    <row r="525" spans="1:3">
      <c r="A525" s="1">
        <v>45657</v>
      </c>
      <c r="B525">
        <v>3088048.3928334601</v>
      </c>
      <c r="C525" s="4">
        <v>5881.63</v>
      </c>
    </row>
    <row r="526" spans="1:3">
      <c r="A526" s="1">
        <v>45657</v>
      </c>
      <c r="B526">
        <v>3088048.3928334601</v>
      </c>
      <c r="C526" s="4">
        <v>5881.63</v>
      </c>
    </row>
    <row r="527" spans="1:3">
      <c r="A527" s="1">
        <v>45658</v>
      </c>
      <c r="B527">
        <v>3088048.3928334601</v>
      </c>
      <c r="C527" s="4"/>
    </row>
    <row r="528" spans="1:3">
      <c r="A528" s="1">
        <v>45659</v>
      </c>
      <c r="B528">
        <v>3070714.16278446</v>
      </c>
      <c r="C528" s="4">
        <v>5868.55</v>
      </c>
    </row>
    <row r="529" spans="1:3">
      <c r="A529" s="1">
        <v>45660</v>
      </c>
      <c r="B529">
        <v>3075385.8556434596</v>
      </c>
      <c r="C529" s="4">
        <v>5942.47</v>
      </c>
    </row>
    <row r="530" spans="1:3">
      <c r="A530" s="1">
        <v>45663</v>
      </c>
      <c r="B530">
        <v>3080086.4955316596</v>
      </c>
      <c r="C530" s="4">
        <v>5975.38</v>
      </c>
    </row>
    <row r="531" spans="1:3">
      <c r="A531" s="1">
        <v>45664</v>
      </c>
      <c r="B531">
        <v>3077857.3569291597</v>
      </c>
      <c r="C531" s="4">
        <v>5909.03</v>
      </c>
    </row>
    <row r="532" spans="1:3">
      <c r="A532" s="1">
        <v>45665</v>
      </c>
      <c r="B532">
        <v>3078366.94981666</v>
      </c>
      <c r="C532" s="4">
        <v>5918.25</v>
      </c>
    </row>
    <row r="533" spans="1:3">
      <c r="A533" s="1">
        <v>45666</v>
      </c>
      <c r="B533">
        <v>3078733.6715293601</v>
      </c>
      <c r="C533" s="4"/>
    </row>
    <row r="534" spans="1:3">
      <c r="A534" s="1">
        <v>45667</v>
      </c>
      <c r="B534">
        <v>3085307.1421765601</v>
      </c>
      <c r="C534" s="4">
        <v>5827.04</v>
      </c>
    </row>
    <row r="535" spans="1:3">
      <c r="A535" s="1">
        <v>45670</v>
      </c>
      <c r="B535">
        <v>3079444.2433034601</v>
      </c>
      <c r="C535" s="4">
        <v>5836.22</v>
      </c>
    </row>
    <row r="536" spans="1:3">
      <c r="A536" s="1">
        <v>45671</v>
      </c>
      <c r="B536">
        <v>3081780.1701208604</v>
      </c>
      <c r="C536" s="4">
        <v>5842.91</v>
      </c>
    </row>
    <row r="537" spans="1:3">
      <c r="A537" s="1">
        <v>45672</v>
      </c>
      <c r="B537">
        <v>3074426.5494804597</v>
      </c>
      <c r="C537" s="4">
        <v>5949.91</v>
      </c>
    </row>
    <row r="538" spans="1:3">
      <c r="A538" s="1">
        <v>45673</v>
      </c>
      <c r="B538">
        <v>3075873.7321282597</v>
      </c>
      <c r="C538" s="4">
        <v>5937.34</v>
      </c>
    </row>
    <row r="539" spans="1:3">
      <c r="A539" s="1">
        <v>45674</v>
      </c>
      <c r="B539">
        <v>3069402.8600278599</v>
      </c>
      <c r="C539" s="4">
        <v>5996.66</v>
      </c>
    </row>
    <row r="540" spans="1:3">
      <c r="A540" s="1">
        <v>45677</v>
      </c>
      <c r="B540">
        <v>3069341.4444625601</v>
      </c>
      <c r="C540" s="4"/>
    </row>
    <row r="541" spans="1:3">
      <c r="A541" s="1">
        <v>45678</v>
      </c>
      <c r="B541">
        <v>3069262.3806306599</v>
      </c>
      <c r="C541" s="4">
        <v>6049.24</v>
      </c>
    </row>
    <row r="542" spans="1:3">
      <c r="A542" s="1">
        <v>45679</v>
      </c>
      <c r="B542">
        <v>3075028.7003045604</v>
      </c>
      <c r="C542" s="4">
        <v>6086.37</v>
      </c>
    </row>
    <row r="543" spans="1:3">
      <c r="A543" s="1">
        <v>45680</v>
      </c>
      <c r="B543">
        <v>3079597.5869268598</v>
      </c>
      <c r="C543" s="4">
        <v>6118.71</v>
      </c>
    </row>
    <row r="544" spans="1:3">
      <c r="A544" s="1">
        <v>45681</v>
      </c>
      <c r="B544">
        <v>3074304.3567578597</v>
      </c>
      <c r="C544" s="4">
        <v>6101.24</v>
      </c>
    </row>
    <row r="545" spans="1:3">
      <c r="A545" s="1">
        <v>45684</v>
      </c>
      <c r="B545">
        <v>3072546.3173646601</v>
      </c>
      <c r="C545" s="4">
        <v>6012.28</v>
      </c>
    </row>
    <row r="546" spans="1:3">
      <c r="A546" s="1">
        <v>45685</v>
      </c>
      <c r="B546">
        <v>3073858.5510558598</v>
      </c>
      <c r="C546" s="4">
        <v>6067.7</v>
      </c>
    </row>
    <row r="547" spans="1:3">
      <c r="A547" s="1">
        <v>45686</v>
      </c>
      <c r="B547">
        <v>3073741.98919586</v>
      </c>
      <c r="C547" s="4">
        <v>6039.31</v>
      </c>
    </row>
    <row r="548" spans="1:3">
      <c r="A548" s="1">
        <v>45687</v>
      </c>
      <c r="B548">
        <v>3073187.1751174601</v>
      </c>
      <c r="C548" s="4">
        <v>6071.17</v>
      </c>
    </row>
    <row r="549" spans="1:3">
      <c r="A549" s="1">
        <v>45688</v>
      </c>
      <c r="B549">
        <v>3061068.5268746596</v>
      </c>
      <c r="C549" s="4">
        <v>6040.53</v>
      </c>
    </row>
    <row r="550" spans="1:3">
      <c r="A550" s="1">
        <v>45691</v>
      </c>
      <c r="B550">
        <v>2989244.64068346</v>
      </c>
      <c r="C550" s="4">
        <v>5994.57</v>
      </c>
    </row>
    <row r="551" spans="1:3">
      <c r="A551" s="1">
        <v>45692</v>
      </c>
      <c r="B551">
        <v>2994071.3926412603</v>
      </c>
      <c r="C551" s="4">
        <v>6037.88</v>
      </c>
    </row>
    <row r="552" spans="1:3">
      <c r="A552" s="1">
        <v>45693</v>
      </c>
      <c r="B552">
        <v>2998248.9634473603</v>
      </c>
      <c r="C552" s="4">
        <v>6061.48</v>
      </c>
    </row>
    <row r="553" spans="1:3">
      <c r="A553" s="1">
        <v>45694</v>
      </c>
      <c r="B553">
        <v>2993461.77443136</v>
      </c>
      <c r="C553" s="4">
        <v>6083.57</v>
      </c>
    </row>
    <row r="554" spans="1:3">
      <c r="A554" s="1">
        <v>45695</v>
      </c>
      <c r="B554">
        <v>2999582.0721346596</v>
      </c>
      <c r="C554" s="4">
        <v>6025.99</v>
      </c>
    </row>
    <row r="555" spans="1:3">
      <c r="A555" s="1">
        <v>45698</v>
      </c>
      <c r="B555">
        <v>3001166.6794211604</v>
      </c>
      <c r="C555" s="4">
        <v>6066.44</v>
      </c>
    </row>
    <row r="556" spans="1:3">
      <c r="A556" s="1">
        <v>45699</v>
      </c>
      <c r="B556">
        <v>3008053.2858620603</v>
      </c>
      <c r="C556" s="4">
        <v>6068.5</v>
      </c>
    </row>
    <row r="557" spans="1:3">
      <c r="A557" s="1">
        <v>45700</v>
      </c>
      <c r="B557">
        <v>3010259.1269689603</v>
      </c>
      <c r="C557" s="4">
        <v>6051.97</v>
      </c>
    </row>
    <row r="558" spans="1:3">
      <c r="A558" s="1">
        <v>45701</v>
      </c>
      <c r="B558">
        <v>3008013.2005946599</v>
      </c>
      <c r="C558" s="4">
        <v>6115.07</v>
      </c>
    </row>
    <row r="559" spans="1:3">
      <c r="A559" s="1">
        <v>45702</v>
      </c>
      <c r="B559">
        <v>3013763.54160186</v>
      </c>
      <c r="C559" s="4">
        <v>6114.63</v>
      </c>
    </row>
    <row r="560" spans="1:3">
      <c r="A560" s="1">
        <v>45705</v>
      </c>
      <c r="B560">
        <v>3013715.5362682603</v>
      </c>
      <c r="C560" s="4"/>
    </row>
    <row r="561" spans="1:3">
      <c r="A561" s="1">
        <v>45706</v>
      </c>
      <c r="B561">
        <v>3016745.3969244603</v>
      </c>
      <c r="C561" s="4">
        <v>6129.58</v>
      </c>
    </row>
    <row r="562" spans="1:3">
      <c r="A562" s="1">
        <v>45707</v>
      </c>
      <c r="B562">
        <v>3018940.3493006602</v>
      </c>
      <c r="C562" s="4">
        <v>6144.15</v>
      </c>
    </row>
    <row r="563" spans="1:3">
      <c r="A563" s="1">
        <v>45708</v>
      </c>
      <c r="B563">
        <v>3017830.6869206596</v>
      </c>
      <c r="C563" s="4">
        <v>6117.52</v>
      </c>
    </row>
    <row r="564" spans="1:3">
      <c r="A564" s="1">
        <v>45709</v>
      </c>
      <c r="B564">
        <v>3023266.71849766</v>
      </c>
      <c r="C564" s="4">
        <v>6013.13</v>
      </c>
    </row>
    <row r="565" spans="1:3">
      <c r="A565" s="1">
        <v>45712</v>
      </c>
      <c r="B565">
        <v>3031540.9228022601</v>
      </c>
      <c r="C565" s="4">
        <v>5983.25</v>
      </c>
    </row>
    <row r="566" spans="1:3">
      <c r="A566" s="1">
        <v>45713</v>
      </c>
      <c r="B566">
        <v>3036913.2325758599</v>
      </c>
      <c r="C566" s="4">
        <v>5955.25</v>
      </c>
    </row>
    <row r="567" spans="1:3">
      <c r="A567" s="1">
        <v>45714</v>
      </c>
      <c r="B567">
        <v>3023933.1241733599</v>
      </c>
      <c r="C567" s="4">
        <v>5956.06</v>
      </c>
    </row>
    <row r="568" spans="1:3">
      <c r="A568" s="1">
        <v>45715</v>
      </c>
      <c r="B568">
        <v>2997525.2674912596</v>
      </c>
      <c r="C568" s="4">
        <v>5861.57</v>
      </c>
    </row>
    <row r="569" spans="1:3">
      <c r="A569" s="1">
        <v>45716</v>
      </c>
      <c r="B569">
        <v>2999304.1105174599</v>
      </c>
      <c r="C569" s="4">
        <v>5954.5</v>
      </c>
    </row>
    <row r="570" spans="1:3">
      <c r="A570" s="1">
        <v>45719</v>
      </c>
      <c r="B570">
        <v>2985177.4041572604</v>
      </c>
      <c r="C570" s="4">
        <v>5849.72</v>
      </c>
    </row>
    <row r="571" spans="1:3">
      <c r="A571" s="1">
        <v>45720</v>
      </c>
      <c r="B571">
        <v>2983843.0622170595</v>
      </c>
      <c r="C571" s="4">
        <v>5778.15</v>
      </c>
    </row>
    <row r="572" spans="1:3">
      <c r="A572" s="1">
        <v>45721</v>
      </c>
      <c r="B572">
        <v>2982528.3829867598</v>
      </c>
      <c r="C572" s="4">
        <v>5842.63</v>
      </c>
    </row>
    <row r="573" spans="1:3">
      <c r="A573" s="1">
        <v>45722</v>
      </c>
      <c r="B573">
        <v>2986147.4406249598</v>
      </c>
      <c r="C573" s="4">
        <v>5738.52</v>
      </c>
    </row>
    <row r="574" spans="1:3">
      <c r="A574" s="1">
        <v>45723</v>
      </c>
      <c r="B574">
        <v>2987766.2565635601</v>
      </c>
      <c r="C574" s="4">
        <v>5770.2</v>
      </c>
    </row>
    <row r="575" spans="1:3">
      <c r="A575" s="1">
        <v>45726</v>
      </c>
      <c r="B575">
        <v>2990395.1902334597</v>
      </c>
      <c r="C575" s="4">
        <v>5614.56</v>
      </c>
    </row>
    <row r="576" spans="1:3">
      <c r="A576" s="1">
        <v>45727</v>
      </c>
      <c r="B576">
        <v>2986442.7631108603</v>
      </c>
      <c r="C576" s="4">
        <v>5572.07</v>
      </c>
    </row>
    <row r="577" spans="1:3">
      <c r="A577" s="1">
        <v>45728</v>
      </c>
      <c r="B577">
        <v>2985803.7616171604</v>
      </c>
      <c r="C577" s="4">
        <v>5599.3</v>
      </c>
    </row>
    <row r="578" spans="1:3">
      <c r="A578" s="1">
        <v>45729</v>
      </c>
      <c r="B578">
        <v>2986879.9683960602</v>
      </c>
      <c r="C578" s="4">
        <v>5521.52</v>
      </c>
    </row>
    <row r="579" spans="1:3">
      <c r="A579" s="1">
        <v>45730</v>
      </c>
      <c r="B579">
        <v>2988078.4806352602</v>
      </c>
      <c r="C579" s="4">
        <v>5638.94</v>
      </c>
    </row>
    <row r="580" spans="1:3">
      <c r="A580" s="1">
        <v>45733</v>
      </c>
      <c r="B580">
        <v>2987257.1508548604</v>
      </c>
      <c r="C580" s="4">
        <v>5675.12</v>
      </c>
    </row>
    <row r="581" spans="1:3">
      <c r="A581" s="1">
        <v>45734</v>
      </c>
      <c r="B581">
        <v>2990968.79636316</v>
      </c>
      <c r="C581" s="4">
        <v>5614.66</v>
      </c>
    </row>
    <row r="582" spans="1:3">
      <c r="A582" s="1">
        <v>45735</v>
      </c>
      <c r="B582">
        <v>2987027.7271093596</v>
      </c>
      <c r="C582" s="4">
        <v>5675.29</v>
      </c>
    </row>
    <row r="583" spans="1:3">
      <c r="A583" s="1">
        <v>45736</v>
      </c>
      <c r="B583">
        <v>2986654.5129586598</v>
      </c>
      <c r="C583" s="4">
        <v>5662.89</v>
      </c>
    </row>
    <row r="584" spans="1:3">
      <c r="A584" s="1">
        <v>45737</v>
      </c>
      <c r="B584">
        <v>2989030.7271150602</v>
      </c>
      <c r="C584" s="4">
        <v>5667.56</v>
      </c>
    </row>
    <row r="585" spans="1:3">
      <c r="A585" s="1">
        <v>45740</v>
      </c>
      <c r="B585">
        <v>2997740.7685890598</v>
      </c>
      <c r="C585" s="4">
        <v>5767.57</v>
      </c>
    </row>
    <row r="586" spans="1:3">
      <c r="A586" s="1">
        <v>45741</v>
      </c>
      <c r="B586">
        <v>2999025.7965284605</v>
      </c>
      <c r="C586" s="4">
        <v>5776.65</v>
      </c>
    </row>
    <row r="587" spans="1:3">
      <c r="A587" s="1">
        <v>45742</v>
      </c>
      <c r="B587">
        <v>2994344.5884806598</v>
      </c>
      <c r="C587" s="4">
        <v>5712.2</v>
      </c>
    </row>
    <row r="588" spans="1:3">
      <c r="A588" s="1">
        <v>45743</v>
      </c>
      <c r="B588">
        <v>2996746.0964739602</v>
      </c>
      <c r="C588" s="4">
        <v>5693.31</v>
      </c>
    </row>
    <row r="589" spans="1:3">
      <c r="A589" s="1">
        <v>45744</v>
      </c>
      <c r="B589">
        <v>2998430.5026272601</v>
      </c>
      <c r="C589" s="4">
        <v>5580.94</v>
      </c>
    </row>
    <row r="590" spans="1:3">
      <c r="A590" s="1">
        <v>45747</v>
      </c>
      <c r="B590">
        <v>3001349.7323966604</v>
      </c>
      <c r="C590" s="4">
        <v>5611.85</v>
      </c>
    </row>
    <row r="591" spans="1:3">
      <c r="A591" s="1">
        <v>45748</v>
      </c>
      <c r="B591">
        <v>3001639.1106726602</v>
      </c>
      <c r="C591" s="4">
        <v>5633.07</v>
      </c>
    </row>
    <row r="592" spans="1:3">
      <c r="A592" s="1">
        <v>45749</v>
      </c>
      <c r="B592">
        <v>3003220.9267816599</v>
      </c>
      <c r="C592" s="4">
        <v>5670.97</v>
      </c>
    </row>
    <row r="593" spans="1:3">
      <c r="A593" s="1">
        <v>45750</v>
      </c>
      <c r="B593">
        <v>3006726.9429390598</v>
      </c>
      <c r="C593" s="4">
        <v>5396.52</v>
      </c>
    </row>
    <row r="594" spans="1:3">
      <c r="A594" s="1">
        <v>45751</v>
      </c>
      <c r="B594">
        <v>2999427.0721211601</v>
      </c>
      <c r="C594" s="4">
        <v>5074.08</v>
      </c>
    </row>
    <row r="595" spans="1:3">
      <c r="A595" s="1">
        <v>45754</v>
      </c>
      <c r="B595">
        <v>3002594.5756378602</v>
      </c>
      <c r="C595" s="4">
        <v>5062.25</v>
      </c>
    </row>
    <row r="596" spans="1:3">
      <c r="A596" s="1">
        <v>45755</v>
      </c>
      <c r="B596">
        <v>3001363.24167166</v>
      </c>
      <c r="C596" s="4">
        <v>4982.7700000000004</v>
      </c>
    </row>
    <row r="597" spans="1:3">
      <c r="A597" s="1">
        <v>45756</v>
      </c>
      <c r="B597">
        <v>3006527.8036806099</v>
      </c>
      <c r="C597" s="4">
        <v>5456.9</v>
      </c>
    </row>
    <row r="598" spans="1:3">
      <c r="A598" s="1">
        <v>45757</v>
      </c>
      <c r="B598">
        <v>3009148.7912830096</v>
      </c>
      <c r="C598" s="4">
        <v>5268.05</v>
      </c>
    </row>
    <row r="599" spans="1:3">
      <c r="A599" s="1">
        <v>45758</v>
      </c>
      <c r="B599">
        <v>3008624.7569047101</v>
      </c>
      <c r="C599" s="4">
        <v>5363.36</v>
      </c>
    </row>
    <row r="600" spans="1:3">
      <c r="A600" s="1">
        <v>45761</v>
      </c>
      <c r="B600">
        <v>3010674.9282298097</v>
      </c>
      <c r="C600" s="4">
        <v>5405.97</v>
      </c>
    </row>
    <row r="601" spans="1:3">
      <c r="A601" s="1">
        <v>45762</v>
      </c>
      <c r="B601">
        <v>3009556.2135445699</v>
      </c>
      <c r="C601" s="4">
        <v>5396.63</v>
      </c>
    </row>
    <row r="602" spans="1:3">
      <c r="A602" s="1">
        <v>45763</v>
      </c>
      <c r="B602">
        <v>3003333.7960327696</v>
      </c>
      <c r="C602" s="4">
        <v>5275.7</v>
      </c>
    </row>
    <row r="603" spans="1:3">
      <c r="A603" s="1">
        <v>45764</v>
      </c>
      <c r="B603">
        <v>3005547.7004558397</v>
      </c>
      <c r="C603" s="4">
        <v>5282.7</v>
      </c>
    </row>
    <row r="604" spans="1:3">
      <c r="A604" s="1">
        <v>45765</v>
      </c>
      <c r="B604">
        <v>3005526.9181040404</v>
      </c>
      <c r="C604" s="4"/>
    </row>
    <row r="605" spans="1:3">
      <c r="A605" s="1">
        <v>45768</v>
      </c>
      <c r="B605">
        <v>3003756.31705584</v>
      </c>
      <c r="C605" s="4">
        <v>5158.2</v>
      </c>
    </row>
    <row r="606" spans="1:3">
      <c r="A606" s="1">
        <v>45769</v>
      </c>
      <c r="B606">
        <v>3010547.8539666403</v>
      </c>
      <c r="C606" s="4">
        <v>5287.76</v>
      </c>
    </row>
    <row r="607" spans="1:3">
      <c r="A607" s="1">
        <v>45770</v>
      </c>
      <c r="B607">
        <v>3010771.67777564</v>
      </c>
      <c r="C607" s="4">
        <v>5375.86</v>
      </c>
    </row>
    <row r="608" spans="1:3">
      <c r="A608" s="1">
        <v>45771</v>
      </c>
      <c r="B608">
        <v>3009126.0895086396</v>
      </c>
      <c r="C608" s="4">
        <v>5484.77</v>
      </c>
    </row>
    <row r="609" spans="1:3">
      <c r="A609" s="1">
        <v>45772</v>
      </c>
      <c r="B609">
        <v>3008908.0591506399</v>
      </c>
      <c r="C609" s="4">
        <v>5525.21</v>
      </c>
    </row>
    <row r="610" spans="1:3">
      <c r="A610" s="1">
        <v>45775</v>
      </c>
      <c r="B610">
        <v>3010487.7881642403</v>
      </c>
      <c r="C610" s="4">
        <v>5528.75</v>
      </c>
    </row>
    <row r="611" spans="1:3">
      <c r="A611" s="1">
        <v>45776</v>
      </c>
      <c r="B611">
        <v>3012226.1165338401</v>
      </c>
      <c r="C611" s="4">
        <v>5560.83</v>
      </c>
    </row>
    <row r="612" spans="1:3">
      <c r="A612" s="1">
        <v>45777</v>
      </c>
      <c r="B612">
        <v>3019442.2756684404</v>
      </c>
      <c r="C612" s="4">
        <v>5569.06</v>
      </c>
    </row>
    <row r="613" spans="1:3">
      <c r="A613" s="1">
        <v>45778</v>
      </c>
      <c r="B613">
        <v>3019799.56258744</v>
      </c>
      <c r="C613" s="4">
        <v>5604.14</v>
      </c>
    </row>
    <row r="614" spans="1:3">
      <c r="A614" s="1">
        <v>45779</v>
      </c>
      <c r="B614">
        <v>3020798.8310769396</v>
      </c>
      <c r="C614" s="4">
        <v>5686.67</v>
      </c>
    </row>
    <row r="615" spans="1:3">
      <c r="A615" s="1">
        <v>45782</v>
      </c>
      <c r="B615">
        <v>3023361.6607041396</v>
      </c>
      <c r="C615" s="4">
        <v>5650.38</v>
      </c>
    </row>
    <row r="616" spans="1:3">
      <c r="A616" s="1">
        <v>45783</v>
      </c>
      <c r="B616">
        <v>3023263.9163524397</v>
      </c>
      <c r="C616" s="4">
        <v>5606.91</v>
      </c>
    </row>
    <row r="617" spans="1:3">
      <c r="A617" s="1">
        <v>45784</v>
      </c>
      <c r="B617">
        <v>3023650.1686198404</v>
      </c>
      <c r="C617" s="4">
        <v>5631.28</v>
      </c>
    </row>
    <row r="618" spans="1:3">
      <c r="A618" s="1">
        <v>45785</v>
      </c>
      <c r="B618">
        <v>3023762.9642750397</v>
      </c>
      <c r="C618" s="4">
        <v>5663.94</v>
      </c>
    </row>
    <row r="619" spans="1:3">
      <c r="A619" s="1">
        <v>45786</v>
      </c>
      <c r="B619">
        <v>3021625.4734238395</v>
      </c>
      <c r="C619" s="4">
        <v>5659.91</v>
      </c>
    </row>
    <row r="620" spans="1:3">
      <c r="A620" s="1">
        <v>45789</v>
      </c>
      <c r="B620">
        <v>3026945.3997736396</v>
      </c>
      <c r="C620" s="4">
        <v>5844.19</v>
      </c>
    </row>
    <row r="621" spans="1:3">
      <c r="A621" s="1">
        <v>45790</v>
      </c>
      <c r="B621">
        <v>3030278.7897756398</v>
      </c>
      <c r="C621" s="4">
        <v>5886.55</v>
      </c>
    </row>
    <row r="622" spans="1:3">
      <c r="A622" s="1">
        <v>45791</v>
      </c>
      <c r="B622">
        <v>3031162.6506182402</v>
      </c>
      <c r="C622" s="4">
        <v>5892.58</v>
      </c>
    </row>
    <row r="623" spans="1:3">
      <c r="A623" s="1">
        <v>45792</v>
      </c>
      <c r="B623">
        <v>3031036.7935979404</v>
      </c>
      <c r="C623" s="4">
        <v>5916.93</v>
      </c>
    </row>
    <row r="624" spans="1:3">
      <c r="A624" s="1">
        <v>45793</v>
      </c>
      <c r="B624">
        <v>3031472.96668154</v>
      </c>
      <c r="C624" s="4">
        <v>5958.38</v>
      </c>
    </row>
    <row r="625" spans="1:3">
      <c r="A625" s="1">
        <v>45796</v>
      </c>
      <c r="B625">
        <v>3039455.2543556402</v>
      </c>
      <c r="C625" s="4">
        <v>5963.6</v>
      </c>
    </row>
    <row r="626" spans="1:3">
      <c r="A626" s="1">
        <v>45797</v>
      </c>
      <c r="B626">
        <v>3033370.9449408399</v>
      </c>
      <c r="C626" s="4">
        <v>5940.46</v>
      </c>
    </row>
    <row r="627" spans="1:3">
      <c r="A627" s="1">
        <v>45798</v>
      </c>
      <c r="B627">
        <v>3000857.8859910397</v>
      </c>
      <c r="C627" s="4">
        <v>5844.61</v>
      </c>
    </row>
    <row r="628" spans="1:3">
      <c r="A628" s="1">
        <v>45799</v>
      </c>
      <c r="B628">
        <v>2997035.8324975399</v>
      </c>
      <c r="C628" s="4">
        <v>5842.01</v>
      </c>
    </row>
    <row r="629" spans="1:3">
      <c r="A629" s="1">
        <v>45800</v>
      </c>
      <c r="B629">
        <v>2994488.4662415404</v>
      </c>
      <c r="C629" s="4">
        <v>5802.82</v>
      </c>
    </row>
    <row r="630" spans="1:3">
      <c r="A630" s="1">
        <v>45803</v>
      </c>
      <c r="B630">
        <v>2994530.2295253398</v>
      </c>
      <c r="C630" s="4"/>
    </row>
    <row r="631" spans="1:3">
      <c r="A631" s="1">
        <v>45804</v>
      </c>
      <c r="B631">
        <v>3012040.3401717404</v>
      </c>
      <c r="C631" s="4">
        <v>5921.54</v>
      </c>
    </row>
    <row r="632" spans="1:3">
      <c r="A632" s="1">
        <v>45805</v>
      </c>
      <c r="B632">
        <v>3012892.0728071397</v>
      </c>
      <c r="C632" s="4">
        <v>5888.55</v>
      </c>
    </row>
    <row r="633" spans="1:3">
      <c r="A633" s="1">
        <v>45806</v>
      </c>
      <c r="B633">
        <v>3014383.4471834404</v>
      </c>
      <c r="C633" s="4">
        <v>5912.17</v>
      </c>
    </row>
    <row r="634" spans="1:3">
      <c r="A634" s="1">
        <v>45807</v>
      </c>
      <c r="B634">
        <v>-1885407.5955811529</v>
      </c>
      <c r="C634" s="4">
        <v>5911.69</v>
      </c>
    </row>
    <row r="635" spans="1:3">
      <c r="A635" s="1">
        <v>45810</v>
      </c>
      <c r="B635">
        <v>-1885415.8643473531</v>
      </c>
      <c r="C635" s="4">
        <v>5935.94</v>
      </c>
    </row>
    <row r="636" spans="1:3">
      <c r="A636" s="1">
        <v>45811</v>
      </c>
      <c r="B636">
        <v>3017356.7643789398</v>
      </c>
      <c r="C636" s="4">
        <v>5970.37</v>
      </c>
    </row>
    <row r="637" spans="1:3">
      <c r="A637" s="1">
        <v>45812</v>
      </c>
      <c r="B637">
        <v>3018281.3721746402</v>
      </c>
      <c r="C637" s="4">
        <v>5970.81</v>
      </c>
    </row>
    <row r="638" spans="1:3">
      <c r="A638" s="1">
        <v>45813</v>
      </c>
      <c r="B638">
        <v>2997498.8131386396</v>
      </c>
      <c r="C638" s="4">
        <v>5939.3</v>
      </c>
    </row>
    <row r="639" spans="1:3">
      <c r="A639" s="1">
        <v>45814</v>
      </c>
      <c r="B639">
        <v>3003721.9152498404</v>
      </c>
      <c r="C639" s="4">
        <v>6000.36</v>
      </c>
    </row>
    <row r="640" spans="1:3">
      <c r="A640" s="1">
        <v>45817</v>
      </c>
      <c r="B640">
        <v>3005067.4164782399</v>
      </c>
      <c r="C640" s="4">
        <v>6005.88</v>
      </c>
    </row>
    <row r="641" spans="1:3">
      <c r="A641" s="1">
        <v>45818</v>
      </c>
      <c r="B641">
        <v>3015433.9074568404</v>
      </c>
      <c r="C641" s="4">
        <v>6038.81</v>
      </c>
    </row>
    <row r="642" spans="1:3">
      <c r="A642" s="1">
        <v>45819</v>
      </c>
      <c r="B642">
        <v>3008114.77393064</v>
      </c>
      <c r="C642" s="4">
        <v>6022.24</v>
      </c>
    </row>
    <row r="643" spans="1:3">
      <c r="A643" s="1">
        <v>45820</v>
      </c>
      <c r="B643">
        <v>3003453.6045766398</v>
      </c>
      <c r="C643" s="4">
        <v>6045.26</v>
      </c>
    </row>
    <row r="644" spans="1:3">
      <c r="A644" s="1">
        <v>45821</v>
      </c>
      <c r="B644">
        <v>2974420.4829226397</v>
      </c>
      <c r="C644" s="4">
        <v>5976.97</v>
      </c>
    </row>
    <row r="645" spans="1:3">
      <c r="A645" s="1">
        <v>45824</v>
      </c>
      <c r="B645">
        <v>2979062.1450427398</v>
      </c>
      <c r="C645" s="4">
        <v>6033.11</v>
      </c>
    </row>
    <row r="646" spans="1:3">
      <c r="A646" s="1">
        <v>45825</v>
      </c>
      <c r="B646">
        <v>2964407.2635658402</v>
      </c>
      <c r="C646" s="4">
        <v>5982.72</v>
      </c>
    </row>
    <row r="647" spans="1:3">
      <c r="A647" s="1">
        <v>45826</v>
      </c>
      <c r="B647">
        <v>2965943.1145389397</v>
      </c>
      <c r="C647" s="4">
        <v>5980.87</v>
      </c>
    </row>
    <row r="648" spans="1:3">
      <c r="A648" s="1">
        <v>45827</v>
      </c>
      <c r="B648">
        <v>2965943.1145389397</v>
      </c>
      <c r="C648" s="4"/>
    </row>
    <row r="649" spans="1:3">
      <c r="A649" s="1">
        <v>45828</v>
      </c>
      <c r="B649">
        <v>2971558.3029335402</v>
      </c>
      <c r="C649" s="4">
        <v>5967.84</v>
      </c>
    </row>
    <row r="650" spans="1:3">
      <c r="A650" s="1">
        <v>45831</v>
      </c>
      <c r="B650">
        <v>2968580.3884375403</v>
      </c>
      <c r="C650" s="4">
        <v>6025.17</v>
      </c>
    </row>
    <row r="651" spans="1:3">
      <c r="A651" s="1">
        <v>45832</v>
      </c>
      <c r="B651">
        <v>2958542.7178502399</v>
      </c>
      <c r="C651" s="4">
        <v>6092.18</v>
      </c>
    </row>
    <row r="652" spans="1:3">
      <c r="A652" s="1">
        <v>45833</v>
      </c>
      <c r="B652">
        <v>2964732.46597334</v>
      </c>
      <c r="C652" s="4">
        <v>6092.16</v>
      </c>
    </row>
    <row r="653" spans="1:3">
      <c r="A653" s="1">
        <v>45834</v>
      </c>
      <c r="B653">
        <v>2967998.1244964404</v>
      </c>
      <c r="C653" s="4">
        <v>6141.02</v>
      </c>
    </row>
    <row r="654" spans="1:3">
      <c r="A654" s="1">
        <v>45835</v>
      </c>
      <c r="B654">
        <v>2965808.8230205402</v>
      </c>
      <c r="C654" s="4">
        <v>6173.07</v>
      </c>
    </row>
    <row r="655" spans="1:3">
      <c r="A655" s="1">
        <v>45838</v>
      </c>
      <c r="B655">
        <v>2962684.45</v>
      </c>
      <c r="C655" s="4">
        <v>6204.95</v>
      </c>
    </row>
    <row r="656" spans="1:3">
      <c r="A656" s="1">
        <v>45839</v>
      </c>
      <c r="B656">
        <v>2962881.0045499997</v>
      </c>
      <c r="C656" s="4">
        <v>6198.01</v>
      </c>
    </row>
    <row r="657" spans="1:3">
      <c r="A657" s="1">
        <v>45840</v>
      </c>
      <c r="B657">
        <v>2966217.1551397899</v>
      </c>
      <c r="C657" s="4">
        <v>6227.42</v>
      </c>
    </row>
    <row r="658" spans="1:3">
      <c r="A658" s="1">
        <v>45841</v>
      </c>
      <c r="B658">
        <v>2964436.9418123001</v>
      </c>
      <c r="C658" s="4">
        <v>6279.35</v>
      </c>
    </row>
    <row r="659" spans="1:3">
      <c r="A659" s="1">
        <v>45842</v>
      </c>
      <c r="B659">
        <v>2964436.9418123001</v>
      </c>
      <c r="C659" s="4"/>
    </row>
    <row r="660" spans="1:3">
      <c r="A660" s="1">
        <v>45845</v>
      </c>
      <c r="B660">
        <v>2956265.8623623</v>
      </c>
      <c r="C660" s="4">
        <v>6229.98</v>
      </c>
    </row>
    <row r="661" spans="1:3">
      <c r="A661" s="1">
        <v>45846</v>
      </c>
      <c r="B661">
        <v>2954467.0543622999</v>
      </c>
      <c r="C661" s="4">
        <v>6225.52</v>
      </c>
    </row>
    <row r="662" spans="1:3">
      <c r="A662" s="1">
        <v>45847</v>
      </c>
      <c r="B662">
        <v>2957650.3222623002</v>
      </c>
      <c r="C662" s="4">
        <v>6263.26</v>
      </c>
    </row>
    <row r="663" spans="1:3">
      <c r="A663" s="1">
        <v>45848</v>
      </c>
      <c r="B663">
        <v>2960877.9543623002</v>
      </c>
      <c r="C663" s="4">
        <v>6280.46</v>
      </c>
    </row>
    <row r="664" spans="1:3">
      <c r="A664" s="1">
        <v>45849</v>
      </c>
      <c r="B664">
        <v>2960251.2643622998</v>
      </c>
      <c r="C664" s="4">
        <v>6259.75</v>
      </c>
    </row>
    <row r="665" spans="1:3">
      <c r="A665" s="1">
        <v>45852</v>
      </c>
      <c r="B665">
        <v>2965340.5692622997</v>
      </c>
      <c r="C665" s="4">
        <v>6268.56</v>
      </c>
    </row>
    <row r="666" spans="1:3">
      <c r="A666" s="1">
        <v>45853</v>
      </c>
      <c r="B666">
        <v>2966931.2281622998</v>
      </c>
      <c r="C666" s="4">
        <v>6243.76</v>
      </c>
    </row>
    <row r="667" spans="1:3">
      <c r="A667" s="1">
        <v>45854</v>
      </c>
      <c r="B667">
        <v>2963462.1801123004</v>
      </c>
      <c r="C667" s="4">
        <v>6263.7</v>
      </c>
    </row>
    <row r="668" spans="1:3">
      <c r="A668" s="1">
        <v>45855</v>
      </c>
      <c r="B668">
        <v>2964634.3261679998</v>
      </c>
      <c r="C668" s="4">
        <v>6297.36</v>
      </c>
    </row>
    <row r="669" spans="1:3">
      <c r="A669" s="1">
        <v>45856</v>
      </c>
      <c r="B669">
        <v>2971810.6554351002</v>
      </c>
      <c r="C669" s="4">
        <v>6296.79</v>
      </c>
    </row>
    <row r="670" spans="1:3">
      <c r="A670" s="1">
        <v>45859</v>
      </c>
      <c r="B670">
        <v>2971231.6861122996</v>
      </c>
      <c r="C670" s="4">
        <v>6305.6</v>
      </c>
    </row>
    <row r="671" spans="1:3">
      <c r="A671" s="1">
        <v>45860</v>
      </c>
      <c r="B671">
        <v>2975729.1219122997</v>
      </c>
      <c r="C671" s="4">
        <v>6309.62</v>
      </c>
    </row>
    <row r="672" spans="1:3">
      <c r="A672" s="1">
        <v>45861</v>
      </c>
      <c r="B672">
        <v>2981369.6558622997</v>
      </c>
      <c r="C672" s="4">
        <v>6358.91</v>
      </c>
    </row>
    <row r="673" spans="1:3">
      <c r="A673" s="1">
        <v>45862</v>
      </c>
      <c r="B673">
        <v>2978127.5162623003</v>
      </c>
      <c r="C673" s="4">
        <v>6363.35</v>
      </c>
    </row>
    <row r="674" spans="1:3">
      <c r="A674" s="1">
        <v>45863</v>
      </c>
      <c r="B674">
        <v>2985091.5167180002</v>
      </c>
      <c r="C674" s="4">
        <v>6388.64</v>
      </c>
    </row>
    <row r="675" spans="1:3">
      <c r="A675" s="1">
        <v>45866</v>
      </c>
      <c r="B675">
        <v>2989362.8479623003</v>
      </c>
      <c r="C675" s="4">
        <v>6389.77</v>
      </c>
    </row>
    <row r="676" spans="1:3">
      <c r="A676" s="1">
        <v>45867</v>
      </c>
      <c r="B676">
        <v>2985229.7292122999</v>
      </c>
      <c r="C676" s="4">
        <v>6370.86</v>
      </c>
    </row>
    <row r="677" spans="1:3">
      <c r="A677" s="1">
        <v>45868</v>
      </c>
      <c r="B677">
        <v>2993053.1407123003</v>
      </c>
      <c r="C677" s="4">
        <v>6362.9</v>
      </c>
    </row>
    <row r="678" spans="1:3">
      <c r="A678" s="1">
        <v>45869</v>
      </c>
      <c r="B678">
        <v>2983985.1722122999</v>
      </c>
      <c r="C678" s="4">
        <v>6339.39</v>
      </c>
    </row>
    <row r="679" spans="1:3">
      <c r="A679" s="1">
        <v>45870</v>
      </c>
      <c r="B679">
        <v>2961050.9282179996</v>
      </c>
      <c r="C679" s="4">
        <v>6238.01</v>
      </c>
    </row>
    <row r="680" spans="1:3">
      <c r="A680" s="1">
        <v>45873</v>
      </c>
      <c r="B680">
        <v>2979463.4197623003</v>
      </c>
      <c r="C680" s="4">
        <v>6329.94</v>
      </c>
    </row>
    <row r="681" spans="1:3">
      <c r="A681" s="1">
        <v>45874</v>
      </c>
      <c r="B681">
        <v>2981122.3588383999</v>
      </c>
      <c r="C681" s="4">
        <v>6299.19</v>
      </c>
    </row>
    <row r="682" spans="1:3">
      <c r="A682" s="1">
        <v>45875</v>
      </c>
      <c r="B682">
        <v>2983000.4998883996</v>
      </c>
      <c r="C682" s="4">
        <v>6345.06</v>
      </c>
    </row>
    <row r="683" spans="1:3">
      <c r="A683" s="1">
        <v>45876</v>
      </c>
      <c r="B683">
        <v>2981675.7552383998</v>
      </c>
      <c r="C683" s="4">
        <v>6340</v>
      </c>
    </row>
    <row r="684" spans="1:3">
      <c r="A684" s="1">
        <v>45877</v>
      </c>
      <c r="B684">
        <v>2985306.7652884005</v>
      </c>
      <c r="C684" s="4">
        <v>6389.45</v>
      </c>
    </row>
    <row r="685" spans="1:3">
      <c r="A685" s="1">
        <v>45880</v>
      </c>
      <c r="B685">
        <v>2979621.3959384002</v>
      </c>
      <c r="C685" s="4">
        <v>6373.45</v>
      </c>
    </row>
    <row r="686" spans="1:3">
      <c r="A686" s="1">
        <v>45881</v>
      </c>
      <c r="B686">
        <v>2980680.8654883998</v>
      </c>
      <c r="C686" s="4">
        <v>6445.76</v>
      </c>
    </row>
    <row r="687" spans="1:3">
      <c r="A687" s="1">
        <v>45882</v>
      </c>
      <c r="B687">
        <v>2984213.7262383997</v>
      </c>
      <c r="C687" s="4">
        <v>6466.58</v>
      </c>
    </row>
    <row r="688" spans="1:3">
      <c r="A688" s="1">
        <v>45883</v>
      </c>
      <c r="B688">
        <v>2987733.2141396003</v>
      </c>
      <c r="C688" s="4">
        <v>6468.54</v>
      </c>
    </row>
    <row r="689" spans="1:3">
      <c r="A689" s="1">
        <v>45884</v>
      </c>
      <c r="B689">
        <v>2999079.5599568002</v>
      </c>
      <c r="C689" s="4">
        <v>6449.8</v>
      </c>
    </row>
    <row r="690" spans="1:3">
      <c r="A690" s="1">
        <v>45887</v>
      </c>
      <c r="B690">
        <v>3007114.0111071998</v>
      </c>
      <c r="C690" s="4">
        <v>6449.15</v>
      </c>
    </row>
    <row r="691" spans="1:3">
      <c r="A691" s="1">
        <v>45888</v>
      </c>
      <c r="B691">
        <v>3003000.4332531998</v>
      </c>
      <c r="C691" s="4">
        <v>6411.37</v>
      </c>
    </row>
    <row r="692" spans="1:3">
      <c r="A692" s="1">
        <v>45889</v>
      </c>
      <c r="B692">
        <v>3009394.2203799998</v>
      </c>
      <c r="C692" s="4">
        <v>6395.78</v>
      </c>
    </row>
    <row r="693" spans="1:3">
      <c r="A693" s="1">
        <v>45890</v>
      </c>
      <c r="B693">
        <v>2998003.78036879</v>
      </c>
      <c r="C693" s="4">
        <v>6370.17</v>
      </c>
    </row>
    <row r="694" spans="1:3">
      <c r="A694" s="1">
        <v>45891</v>
      </c>
      <c r="B694">
        <v>3001433.3839632003</v>
      </c>
      <c r="C694" s="4">
        <v>6466.91</v>
      </c>
    </row>
    <row r="695" spans="1:3">
      <c r="A695" s="1">
        <v>45894</v>
      </c>
      <c r="B695">
        <v>3013368.5756355999</v>
      </c>
      <c r="C695" s="4">
        <v>6439.32</v>
      </c>
    </row>
    <row r="696" spans="1:3">
      <c r="A696" s="1">
        <v>45895</v>
      </c>
      <c r="B696">
        <v>3003743.8073592</v>
      </c>
      <c r="C696" s="4">
        <v>6465.94</v>
      </c>
    </row>
    <row r="697" spans="1:3">
      <c r="A697" s="1">
        <v>45896</v>
      </c>
      <c r="B697">
        <v>3004862.6432264</v>
      </c>
      <c r="C697" s="4">
        <v>6481.4</v>
      </c>
    </row>
    <row r="698" spans="1:3">
      <c r="A698" s="1">
        <v>45897</v>
      </c>
      <c r="B698">
        <v>3015746.9573979899</v>
      </c>
      <c r="C698" s="4">
        <v>6501.86</v>
      </c>
    </row>
    <row r="699" spans="1:3">
      <c r="A699" s="1">
        <v>45898</v>
      </c>
      <c r="B699">
        <v>3016176.38007</v>
      </c>
      <c r="C699" s="4">
        <v>6460.26</v>
      </c>
    </row>
    <row r="700" spans="1:3">
      <c r="A700" s="1">
        <v>45901</v>
      </c>
      <c r="B700">
        <v>3016176.3582755998</v>
      </c>
      <c r="C700" s="4"/>
    </row>
    <row r="701" spans="1:3">
      <c r="A701" s="1">
        <v>45902</v>
      </c>
      <c r="B701">
        <v>3032446.7797804</v>
      </c>
      <c r="C701" s="4">
        <v>6415.54</v>
      </c>
    </row>
    <row r="702" spans="1:3">
      <c r="A702" s="1">
        <v>45903</v>
      </c>
      <c r="B702">
        <v>3036922.8606694899</v>
      </c>
      <c r="C702" s="4">
        <v>6448.26</v>
      </c>
    </row>
    <row r="703" spans="1:3">
      <c r="A703" s="1">
        <v>45904</v>
      </c>
      <c r="B703">
        <v>3038791.0037169503</v>
      </c>
      <c r="C703" s="4">
        <v>6502.08</v>
      </c>
    </row>
    <row r="704" spans="1:3">
      <c r="A704" s="1">
        <v>45905</v>
      </c>
      <c r="B704">
        <v>3042528.1477627996</v>
      </c>
      <c r="C704" s="4">
        <v>6481.5</v>
      </c>
    </row>
    <row r="705" spans="1:3">
      <c r="A705" s="1">
        <v>45908</v>
      </c>
      <c r="B705">
        <v>3053068.1220946005</v>
      </c>
      <c r="C705" s="4">
        <v>6495.15</v>
      </c>
    </row>
    <row r="706" spans="1:3">
      <c r="A706" s="1">
        <v>45909</v>
      </c>
      <c r="B706">
        <v>3046072.8747263998</v>
      </c>
      <c r="C706" s="4">
        <v>6512.61</v>
      </c>
    </row>
    <row r="707" spans="1:3">
      <c r="A707" s="1">
        <v>45910</v>
      </c>
      <c r="B707">
        <v>3040278.9006764004</v>
      </c>
      <c r="C707" s="4">
        <v>6532.04</v>
      </c>
    </row>
    <row r="708" spans="1:3">
      <c r="A708" s="1">
        <v>45911</v>
      </c>
      <c r="B708">
        <v>3042459.8206842002</v>
      </c>
      <c r="C708" s="4">
        <v>6587.47</v>
      </c>
    </row>
    <row r="709" spans="1:3">
      <c r="A709" s="1">
        <v>45912</v>
      </c>
      <c r="B709">
        <v>3048629.4809084004</v>
      </c>
      <c r="C709" s="4">
        <v>6584.29</v>
      </c>
    </row>
    <row r="710" spans="1:3">
      <c r="A710" s="1">
        <v>45915</v>
      </c>
      <c r="B710">
        <v>3056043.3642386897</v>
      </c>
      <c r="C710" s="4">
        <v>6615.28</v>
      </c>
    </row>
    <row r="711" spans="1:3">
      <c r="A711" s="1">
        <v>45916</v>
      </c>
      <c r="B711">
        <v>3064366.1727584004</v>
      </c>
      <c r="C711" s="4">
        <v>6606.76</v>
      </c>
    </row>
    <row r="712" spans="1:3">
      <c r="A712" s="1">
        <v>45917</v>
      </c>
      <c r="B712">
        <v>3075237.0594493002</v>
      </c>
      <c r="C712" s="4">
        <v>6600.35</v>
      </c>
    </row>
    <row r="713" spans="1:3">
      <c r="A713" s="1">
        <v>45918</v>
      </c>
      <c r="B713">
        <v>3080067.5774795897</v>
      </c>
      <c r="C713" s="4">
        <v>6631.96</v>
      </c>
    </row>
    <row r="714" spans="1:3">
      <c r="A714" s="1">
        <v>45919</v>
      </c>
      <c r="B714">
        <v>3085390.5128086004</v>
      </c>
      <c r="C714" s="4">
        <v>6664.36</v>
      </c>
    </row>
    <row r="715" spans="1:3">
      <c r="A715" s="1">
        <v>45922</v>
      </c>
      <c r="B715">
        <v>3094693.0317010004</v>
      </c>
      <c r="C715" s="4">
        <v>6693.75</v>
      </c>
    </row>
    <row r="716" spans="1:3">
      <c r="A716" s="1">
        <v>45923</v>
      </c>
      <c r="B716">
        <v>3103949.9966979995</v>
      </c>
      <c r="C716" s="4">
        <v>6656.92</v>
      </c>
    </row>
    <row r="717" spans="1:3">
      <c r="A717" s="1">
        <v>45924</v>
      </c>
      <c r="B717">
        <v>3111912.8578768</v>
      </c>
      <c r="C717" s="4">
        <v>6637.97</v>
      </c>
    </row>
    <row r="718" spans="1:3">
      <c r="A718" s="1">
        <v>45925</v>
      </c>
      <c r="B718">
        <v>3106835.8764970005</v>
      </c>
      <c r="C718" s="4">
        <v>6604.72</v>
      </c>
    </row>
    <row r="719" spans="1:3">
      <c r="A719" s="1">
        <v>45926</v>
      </c>
      <c r="B719">
        <v>3093401.1059184996</v>
      </c>
      <c r="C719" s="4">
        <v>6643.7</v>
      </c>
    </row>
    <row r="720" spans="1:3">
      <c r="A720" s="1">
        <v>45929</v>
      </c>
      <c r="B720">
        <v>3101169.6292892499</v>
      </c>
      <c r="C720" s="4">
        <v>6661.21</v>
      </c>
    </row>
    <row r="721" spans="1:3">
      <c r="A721" s="1">
        <v>45930</v>
      </c>
      <c r="B721">
        <v>3100818.5732009998</v>
      </c>
      <c r="C721" s="4">
        <v>6688.46</v>
      </c>
    </row>
    <row r="722" spans="1:3">
      <c r="A722" s="1">
        <v>45931</v>
      </c>
      <c r="B722">
        <v>3105112.7976476001</v>
      </c>
      <c r="C722" s="4">
        <v>6711.2</v>
      </c>
    </row>
    <row r="723" spans="1:3">
      <c r="A723" s="1">
        <v>45932</v>
      </c>
      <c r="B723">
        <v>3116897.8346261</v>
      </c>
      <c r="C723" s="4">
        <v>6715.35</v>
      </c>
    </row>
    <row r="724" spans="1:3">
      <c r="A724" s="1">
        <v>45933</v>
      </c>
      <c r="B724">
        <v>3112118.6143821999</v>
      </c>
      <c r="C724" s="4">
        <v>6715.79</v>
      </c>
    </row>
    <row r="725" spans="1:3">
      <c r="A725" s="1">
        <v>45936</v>
      </c>
      <c r="B725">
        <v>3122958.8201353</v>
      </c>
      <c r="C725" s="4">
        <v>6740.28</v>
      </c>
    </row>
    <row r="726" spans="1:3">
      <c r="A726" s="1">
        <v>45937</v>
      </c>
      <c r="B726">
        <v>3112544.0377104999</v>
      </c>
      <c r="C726" s="4">
        <v>6714.59</v>
      </c>
    </row>
    <row r="727" spans="1:3">
      <c r="A727" s="1">
        <v>45938</v>
      </c>
      <c r="B727">
        <v>3113982.5237600999</v>
      </c>
      <c r="C727" s="4">
        <v>6753.72</v>
      </c>
    </row>
    <row r="728" spans="1:3">
      <c r="A728" s="1">
        <v>45939</v>
      </c>
      <c r="B728">
        <v>3113751.0845849002</v>
      </c>
      <c r="C728" s="4">
        <v>6735.11</v>
      </c>
    </row>
    <row r="729" spans="1:3">
      <c r="A729" s="1">
        <v>45940</v>
      </c>
      <c r="B729">
        <v>3113689.7439876003</v>
      </c>
      <c r="C729" s="4">
        <v>6552.51</v>
      </c>
    </row>
    <row r="730" spans="1:3">
      <c r="A730" s="1">
        <v>45943</v>
      </c>
      <c r="B730">
        <v>3130947.739662</v>
      </c>
      <c r="C730" s="4">
        <v>6654.72</v>
      </c>
    </row>
    <row r="731" spans="1:3">
      <c r="A731" s="1">
        <v>45944</v>
      </c>
      <c r="B731">
        <v>3137390.0143100005</v>
      </c>
      <c r="C731" s="4">
        <v>6644.31</v>
      </c>
    </row>
    <row r="732" spans="1:3">
      <c r="A732" s="1">
        <v>45945</v>
      </c>
      <c r="B732">
        <v>3138398.7606851999</v>
      </c>
      <c r="C732" s="4">
        <v>6671.06</v>
      </c>
    </row>
    <row r="733" spans="1:3">
      <c r="A733" s="1">
        <v>45946</v>
      </c>
      <c r="B733">
        <v>3137208.1464588</v>
      </c>
      <c r="C733" s="4">
        <v>6629.07</v>
      </c>
    </row>
    <row r="734" spans="1:3">
      <c r="A734" s="1">
        <v>45947</v>
      </c>
      <c r="B734">
        <v>3133109.9887939095</v>
      </c>
      <c r="C734" s="4">
        <v>6664.01</v>
      </c>
    </row>
    <row r="735" spans="1:3">
      <c r="A735" s="1">
        <v>45950</v>
      </c>
      <c r="B735">
        <v>3142031.6029589102</v>
      </c>
      <c r="C735" s="4">
        <v>6735.13</v>
      </c>
    </row>
    <row r="736" spans="1:3">
      <c r="A736" s="1">
        <v>45951</v>
      </c>
      <c r="B736">
        <v>3146071.4304101197</v>
      </c>
      <c r="C736" s="4">
        <v>6735.35</v>
      </c>
    </row>
    <row r="737" spans="1:3">
      <c r="A737" s="1">
        <v>45952</v>
      </c>
      <c r="B737">
        <v>3132856.5596905099</v>
      </c>
      <c r="C737" s="4">
        <v>6699.4</v>
      </c>
    </row>
    <row r="738" spans="1:3">
      <c r="A738" s="1">
        <v>45953</v>
      </c>
      <c r="B738">
        <v>3133516.30089051</v>
      </c>
      <c r="C738" s="4">
        <v>6738.44</v>
      </c>
    </row>
    <row r="739" spans="1:3">
      <c r="A739" s="1">
        <v>45954</v>
      </c>
      <c r="B739">
        <v>3133346.1595285097</v>
      </c>
      <c r="C739" s="4">
        <v>6791.69</v>
      </c>
    </row>
    <row r="740" spans="1:3">
      <c r="A740" s="1">
        <v>45957</v>
      </c>
      <c r="B740">
        <v>3136440.0601125099</v>
      </c>
      <c r="C740" s="4">
        <v>6875.16</v>
      </c>
    </row>
    <row r="741" spans="1:3">
      <c r="A741" s="1">
        <v>45958</v>
      </c>
      <c r="B741">
        <v>3146342.7638745196</v>
      </c>
      <c r="C741" s="4">
        <v>6890.89</v>
      </c>
    </row>
    <row r="742" spans="1:3">
      <c r="A742" s="1">
        <v>45959</v>
      </c>
      <c r="B742">
        <v>3150877.2909913501</v>
      </c>
      <c r="C742" s="4">
        <v>6890.59</v>
      </c>
    </row>
    <row r="743" spans="1:3">
      <c r="A743" s="1">
        <v>45960</v>
      </c>
      <c r="B743">
        <v>3142969.3076833496</v>
      </c>
      <c r="C743" s="4">
        <v>6822.34</v>
      </c>
    </row>
    <row r="744" spans="1:3">
      <c r="A744" s="1">
        <v>45961</v>
      </c>
      <c r="B744">
        <v>3155777.7277373504</v>
      </c>
      <c r="C744" s="4">
        <v>6840.2</v>
      </c>
    </row>
    <row r="745" spans="1:3">
      <c r="A745" s="1">
        <v>45964</v>
      </c>
      <c r="B745">
        <v>3158655.6379543496</v>
      </c>
      <c r="C745" s="4">
        <v>6851.97</v>
      </c>
    </row>
    <row r="746" spans="1:3">
      <c r="A746" s="1">
        <v>45965</v>
      </c>
      <c r="B746">
        <v>3144257.5093163503</v>
      </c>
      <c r="C746" s="4">
        <v>6771.55</v>
      </c>
    </row>
    <row r="747" spans="1:3">
      <c r="A747" s="1">
        <v>45966</v>
      </c>
      <c r="B747">
        <v>3136910.8171935501</v>
      </c>
      <c r="C747" s="4">
        <v>6796.29</v>
      </c>
    </row>
    <row r="748" spans="1:3">
      <c r="A748" s="1">
        <v>45967</v>
      </c>
      <c r="B748">
        <v>3137689.1092839502</v>
      </c>
      <c r="C748" s="4">
        <v>6720.32</v>
      </c>
    </row>
    <row r="749" spans="1:3">
      <c r="A749" s="1">
        <v>45968</v>
      </c>
      <c r="B749">
        <v>3140786.9956692802</v>
      </c>
      <c r="C749" s="4">
        <v>6728.8</v>
      </c>
    </row>
    <row r="750" spans="1:3">
      <c r="A750" s="1">
        <v>45971</v>
      </c>
      <c r="B750">
        <v>3154046.8507409999</v>
      </c>
      <c r="C750" s="4">
        <v>6832.43</v>
      </c>
    </row>
    <row r="751" spans="1:3">
      <c r="A751" s="1">
        <v>45972</v>
      </c>
      <c r="B751">
        <v>3158038.6061602002</v>
      </c>
      <c r="C751" s="4">
        <v>6846.61</v>
      </c>
    </row>
    <row r="752" spans="1:3">
      <c r="A752" s="1">
        <v>45973</v>
      </c>
      <c r="B752">
        <v>3159487.2532698</v>
      </c>
      <c r="C752" s="4">
        <v>6850.92</v>
      </c>
    </row>
    <row r="753" spans="1:3">
      <c r="A753" s="1">
        <v>45974</v>
      </c>
      <c r="B753">
        <v>3137974.1347794002</v>
      </c>
      <c r="C753" s="4">
        <v>6737.49</v>
      </c>
    </row>
    <row r="754" spans="1:3">
      <c r="A754" s="1">
        <v>45975</v>
      </c>
      <c r="B754">
        <v>3152249.6378643503</v>
      </c>
      <c r="C754" s="4">
        <v>6734.11</v>
      </c>
    </row>
    <row r="755" spans="1:3">
      <c r="A755" s="1">
        <v>45978</v>
      </c>
      <c r="B755">
        <v>3158281.65555852</v>
      </c>
      <c r="C755" s="4">
        <v>6672.41</v>
      </c>
    </row>
    <row r="756" spans="1:3">
      <c r="A756" s="1">
        <v>45979</v>
      </c>
      <c r="B756">
        <v>3156176.5003857296</v>
      </c>
      <c r="C756" s="4">
        <v>6617.32</v>
      </c>
    </row>
    <row r="757" spans="1:3">
      <c r="A757" s="1">
        <v>45980</v>
      </c>
      <c r="B757">
        <v>3145395.1785985697</v>
      </c>
      <c r="C757" s="4">
        <v>6642.16</v>
      </c>
    </row>
    <row r="758" spans="1:3">
      <c r="A758" s="1">
        <v>45981</v>
      </c>
      <c r="B758">
        <v>3139913.7616041796</v>
      </c>
      <c r="C758" s="4">
        <v>6538.76</v>
      </c>
    </row>
    <row r="759" spans="1:3">
      <c r="A759" s="1">
        <v>45982</v>
      </c>
      <c r="B759">
        <v>3142016.41102337</v>
      </c>
      <c r="C759" s="4">
        <v>6602.99</v>
      </c>
    </row>
    <row r="760" spans="1:3">
      <c r="A760" s="1">
        <v>45985</v>
      </c>
      <c r="B760">
        <v>3145266.2668425702</v>
      </c>
      <c r="C760" s="4">
        <v>6705.12</v>
      </c>
    </row>
    <row r="761" spans="1:3">
      <c r="A761" s="1">
        <v>45986</v>
      </c>
      <c r="B761">
        <v>3149126.2395385699</v>
      </c>
      <c r="C761" s="4">
        <v>6765.88</v>
      </c>
    </row>
    <row r="762" spans="1:3">
      <c r="A762" s="1">
        <v>45987</v>
      </c>
      <c r="B762">
        <v>3152977.1219905801</v>
      </c>
      <c r="C762" s="4">
        <v>6812.61</v>
      </c>
    </row>
    <row r="763" spans="1:3">
      <c r="A763" s="1">
        <v>45988</v>
      </c>
      <c r="B763">
        <v>3152977.1661713803</v>
      </c>
      <c r="C763" s="4"/>
    </row>
    <row r="764" spans="1:3">
      <c r="A764" s="1">
        <v>45989</v>
      </c>
      <c r="B764">
        <v>3157127.3853169698</v>
      </c>
      <c r="C764" s="4">
        <v>6849.09</v>
      </c>
    </row>
    <row r="765" spans="1:3">
      <c r="A765" s="1">
        <v>45992</v>
      </c>
      <c r="B765">
        <v>3166488.5271869795</v>
      </c>
      <c r="C765" s="4">
        <v>6812.63</v>
      </c>
    </row>
    <row r="766" spans="1:3">
      <c r="A766" s="1">
        <v>45993</v>
      </c>
      <c r="B766">
        <v>3166841.7017689701</v>
      </c>
      <c r="C766" s="4">
        <v>6829.37</v>
      </c>
    </row>
    <row r="767" spans="1:3">
      <c r="A767" s="1">
        <v>45994</v>
      </c>
      <c r="B767">
        <v>3171679.72219327</v>
      </c>
      <c r="C767" s="4">
        <v>6849.72</v>
      </c>
    </row>
    <row r="768" spans="1:3">
      <c r="A768" s="1">
        <v>45995</v>
      </c>
      <c r="B768">
        <v>3175405.6310230698</v>
      </c>
      <c r="C768" s="4">
        <v>6857.12</v>
      </c>
    </row>
    <row r="769" spans="1:3">
      <c r="A769" s="1">
        <v>45996</v>
      </c>
      <c r="B769">
        <v>3178405.6279634796</v>
      </c>
      <c r="C769" s="4">
        <v>6870.4</v>
      </c>
    </row>
    <row r="770" spans="1:3">
      <c r="A770" s="1">
        <v>45999</v>
      </c>
      <c r="B770">
        <v>3188581.8248677701</v>
      </c>
      <c r="C770" s="4">
        <v>6846.51</v>
      </c>
    </row>
    <row r="771" spans="1:3">
      <c r="A771" s="1">
        <v>46000</v>
      </c>
      <c r="B771">
        <v>3193981.3622379703</v>
      </c>
      <c r="C771" s="4">
        <v>6840.51</v>
      </c>
    </row>
    <row r="772" spans="1:3">
      <c r="A772" s="1">
        <v>46001</v>
      </c>
      <c r="B772">
        <v>3193260.1578677697</v>
      </c>
      <c r="C772" s="4">
        <v>6886.68</v>
      </c>
    </row>
    <row r="773" spans="1:3">
      <c r="A773" s="1">
        <v>46002</v>
      </c>
      <c r="B773">
        <v>3192476.3634379702</v>
      </c>
      <c r="C773" s="4">
        <v>6901</v>
      </c>
    </row>
    <row r="774" spans="1:3">
      <c r="A774" s="1">
        <v>46003</v>
      </c>
      <c r="B774">
        <v>3167758.7021783805</v>
      </c>
      <c r="C774" s="4">
        <v>6827.41</v>
      </c>
    </row>
    <row r="775" spans="1:3">
      <c r="A775" s="1">
        <v>46006</v>
      </c>
      <c r="B775">
        <v>3168549.5028379802</v>
      </c>
      <c r="C775" s="4">
        <v>6816.51</v>
      </c>
    </row>
    <row r="776" spans="1:3">
      <c r="A776" s="1">
        <v>46007</v>
      </c>
      <c r="B776">
        <v>3166627.1334826797</v>
      </c>
      <c r="C776" s="4">
        <v>6800.26</v>
      </c>
    </row>
    <row r="777" spans="1:3">
      <c r="A777" s="1">
        <v>46008</v>
      </c>
      <c r="B777">
        <v>3168349.9996677702</v>
      </c>
      <c r="C777" s="4">
        <v>6721.43</v>
      </c>
    </row>
    <row r="778" spans="1:3">
      <c r="A778" s="1">
        <v>46009</v>
      </c>
      <c r="B778">
        <v>3167996.90126778</v>
      </c>
      <c r="C778" s="4">
        <v>6774.76</v>
      </c>
    </row>
    <row r="779" spans="1:3">
      <c r="A779" s="1">
        <v>46010</v>
      </c>
      <c r="B779">
        <v>3171017.2994528702</v>
      </c>
      <c r="C779" s="4">
        <v>6834.5</v>
      </c>
    </row>
    <row r="780" spans="1:3">
      <c r="A780" s="1">
        <v>46013</v>
      </c>
      <c r="B780">
        <v>3168099.1300677704</v>
      </c>
      <c r="C780" s="4">
        <v>6878.49</v>
      </c>
    </row>
    <row r="781" spans="1:3">
      <c r="A781" s="1">
        <v>46014</v>
      </c>
      <c r="B781">
        <v>3167639.8143571699</v>
      </c>
      <c r="C781" s="4">
        <v>6909.79</v>
      </c>
    </row>
    <row r="782" spans="1:3">
      <c r="A782" s="1">
        <v>46015</v>
      </c>
      <c r="B782">
        <v>3168971.9878018796</v>
      </c>
      <c r="C782" s="4">
        <v>6932.05</v>
      </c>
    </row>
    <row r="783" spans="1:3">
      <c r="A783" s="1">
        <v>46016</v>
      </c>
      <c r="B783">
        <v>3168971.9878018796</v>
      </c>
      <c r="C783" s="4"/>
    </row>
    <row r="784" spans="1:3">
      <c r="A784" s="1">
        <v>46017</v>
      </c>
      <c r="B784">
        <v>3170619.8325061798</v>
      </c>
      <c r="C784" s="4">
        <v>6929.94</v>
      </c>
    </row>
    <row r="785" spans="1:3">
      <c r="A785" s="1">
        <v>46020</v>
      </c>
      <c r="B785">
        <v>3174828.9209314696</v>
      </c>
      <c r="C785" s="4">
        <v>6905.74</v>
      </c>
    </row>
    <row r="786" spans="1:3">
      <c r="A786" s="1">
        <v>46021</v>
      </c>
      <c r="B786">
        <v>3178142.4319069805</v>
      </c>
      <c r="C786" s="4">
        <v>6896.24</v>
      </c>
    </row>
    <row r="787" spans="1:3">
      <c r="A787" s="1">
        <v>46022</v>
      </c>
      <c r="B787">
        <v>3189691.6824284699</v>
      </c>
      <c r="C787" s="4">
        <v>6845.5</v>
      </c>
    </row>
    <row r="788" spans="1:3">
      <c r="A788" s="1">
        <v>46023</v>
      </c>
      <c r="B788">
        <v>3189691.74923997</v>
      </c>
      <c r="C788" s="4"/>
    </row>
    <row r="789" spans="1:3">
      <c r="A789" s="1">
        <v>46024</v>
      </c>
      <c r="B789">
        <v>3185795.9567154702</v>
      </c>
      <c r="C789" s="4">
        <v>6858.47</v>
      </c>
    </row>
    <row r="790" spans="1:3">
      <c r="A790" s="1">
        <v>46027</v>
      </c>
      <c r="B790">
        <v>3188080.2242334802</v>
      </c>
      <c r="C790" s="4">
        <v>6902.05</v>
      </c>
    </row>
    <row r="791" spans="1:3">
      <c r="A791" s="1">
        <v>46028</v>
      </c>
      <c r="B791">
        <v>3185908.9835433802</v>
      </c>
      <c r="C791" s="4">
        <v>6944.82</v>
      </c>
    </row>
    <row r="792" spans="1:3">
      <c r="A792" s="1">
        <v>46029</v>
      </c>
      <c r="B792">
        <v>3184287.21669167</v>
      </c>
      <c r="C792" s="4">
        <v>6920.93</v>
      </c>
    </row>
    <row r="793" spans="1:3">
      <c r="A793" s="1">
        <v>46030</v>
      </c>
      <c r="B793">
        <v>3180948.4147467697</v>
      </c>
      <c r="C793" s="4">
        <v>6921.46</v>
      </c>
    </row>
    <row r="794" spans="1:3">
      <c r="A794" s="1">
        <v>46031</v>
      </c>
      <c r="B794">
        <v>3177109.0536662703</v>
      </c>
      <c r="C794" s="4">
        <v>6966.28</v>
      </c>
    </row>
    <row r="795" spans="1:3">
      <c r="A795" s="1">
        <v>46034</v>
      </c>
      <c r="B795">
        <v>3178838.31573408</v>
      </c>
      <c r="C795" s="4">
        <v>6977.27</v>
      </c>
    </row>
    <row r="796" spans="1:3">
      <c r="A796" s="1">
        <v>46035</v>
      </c>
      <c r="B796">
        <v>3183775.50172137</v>
      </c>
      <c r="C796" s="4">
        <v>6963.74</v>
      </c>
    </row>
    <row r="797" spans="1:3">
      <c r="A797" s="1">
        <v>46036</v>
      </c>
      <c r="B797">
        <v>3194455.4790518796</v>
      </c>
      <c r="C797" s="4">
        <v>6926.6</v>
      </c>
    </row>
    <row r="798" spans="1:3">
      <c r="A798" s="1">
        <v>46037</v>
      </c>
      <c r="B798">
        <v>3195742.2130179703</v>
      </c>
      <c r="C798" s="4">
        <v>6944.47</v>
      </c>
    </row>
    <row r="799" spans="1:3">
      <c r="A799" s="1">
        <v>46038</v>
      </c>
      <c r="B799">
        <v>3198861.4544840697</v>
      </c>
      <c r="C799" s="4">
        <v>6940.01</v>
      </c>
    </row>
    <row r="800" spans="1:3">
      <c r="A800" s="1">
        <v>46041</v>
      </c>
      <c r="B800">
        <v>3198861.4544840697</v>
      </c>
      <c r="C800" s="4"/>
    </row>
    <row r="801" spans="1:3">
      <c r="A801" s="1">
        <v>46042</v>
      </c>
      <c r="B801">
        <v>3204139.6211196799</v>
      </c>
      <c r="C801" s="4">
        <v>6796.86</v>
      </c>
    </row>
    <row r="802" spans="1:3">
      <c r="A802" s="1">
        <v>46043</v>
      </c>
      <c r="B802">
        <v>3203969.8180179698</v>
      </c>
      <c r="C802" s="4">
        <v>6875.62</v>
      </c>
    </row>
    <row r="803" spans="1:3">
      <c r="A803" s="1">
        <v>46044</v>
      </c>
      <c r="B803">
        <v>3203533.8194840699</v>
      </c>
      <c r="C803" s="4">
        <v>6913.35</v>
      </c>
    </row>
    <row r="804" spans="1:3">
      <c r="A804" s="1">
        <v>46045</v>
      </c>
      <c r="B804">
        <v>3209460.9807340698</v>
      </c>
      <c r="C804" s="4">
        <v>6915.61</v>
      </c>
    </row>
    <row r="805" spans="1:3">
      <c r="A805" s="1">
        <v>46048</v>
      </c>
      <c r="B805">
        <v>3211944.3957154704</v>
      </c>
      <c r="C805" s="4">
        <v>6950.23</v>
      </c>
    </row>
    <row r="806" spans="1:3">
      <c r="A806" s="1">
        <v>46049</v>
      </c>
      <c r="B806">
        <v>3216116.6379504697</v>
      </c>
      <c r="C806" s="4">
        <v>6978.6</v>
      </c>
    </row>
    <row r="807" spans="1:3">
      <c r="A807" s="1">
        <v>46050</v>
      </c>
      <c r="B807">
        <v>3230080.6211704696</v>
      </c>
      <c r="C807" s="4">
        <v>6978.03</v>
      </c>
    </row>
    <row r="808" spans="1:3">
      <c r="A808" s="1">
        <v>46051</v>
      </c>
      <c r="B808">
        <v>3234638.6803754698</v>
      </c>
      <c r="C808" s="4">
        <v>6969.01</v>
      </c>
    </row>
    <row r="809" spans="1:3">
      <c r="A809" s="1">
        <v>46052</v>
      </c>
      <c r="B809">
        <v>3209822.9272704702</v>
      </c>
      <c r="C809" s="4">
        <v>6939.03</v>
      </c>
    </row>
    <row r="810" spans="1:3">
      <c r="A810" s="1">
        <v>46052</v>
      </c>
      <c r="B810">
        <v>3209822.9272704702</v>
      </c>
      <c r="C810" s="4">
        <v>6939.03</v>
      </c>
    </row>
    <row r="811" spans="1:3">
      <c r="A811" s="1">
        <v>46055</v>
      </c>
      <c r="B811">
        <v>5213590.3104329798</v>
      </c>
      <c r="C811" s="4">
        <v>6976.44</v>
      </c>
    </row>
    <row r="812" spans="1:3">
      <c r="A812" s="1">
        <v>46056</v>
      </c>
      <c r="B812">
        <v>5207013.5461529698</v>
      </c>
      <c r="C812" s="4">
        <v>6917.81</v>
      </c>
    </row>
    <row r="813" spans="1:3">
      <c r="A813" s="1">
        <v>46057</v>
      </c>
      <c r="B813">
        <v>5197203.6248754701</v>
      </c>
      <c r="C813" s="4">
        <v>6882.72</v>
      </c>
    </row>
    <row r="814" spans="1:3">
      <c r="A814" s="1">
        <v>46058</v>
      </c>
      <c r="B814">
        <v>5214746.3845295701</v>
      </c>
      <c r="C814" s="4">
        <v>6798.4</v>
      </c>
    </row>
    <row r="815" spans="1:3">
      <c r="A815" s="1">
        <v>46059</v>
      </c>
      <c r="B815">
        <v>5197558.6483948799</v>
      </c>
      <c r="C815" s="4">
        <v>6932.3</v>
      </c>
    </row>
    <row r="816" spans="1:3">
      <c r="A816" s="1">
        <v>46062</v>
      </c>
      <c r="B816">
        <v>5201833.5781642701</v>
      </c>
      <c r="C816" s="4">
        <v>6964.82</v>
      </c>
    </row>
    <row r="817" spans="1:3">
      <c r="A817" s="1">
        <v>46063</v>
      </c>
      <c r="B817">
        <v>5203773.0487224702</v>
      </c>
      <c r="C817" s="4">
        <v>6941.81</v>
      </c>
    </row>
    <row r="818" spans="1:3">
      <c r="A818" s="1">
        <v>46064</v>
      </c>
      <c r="B818">
        <v>5220374.3338377699</v>
      </c>
      <c r="C818" s="4">
        <v>6941.47</v>
      </c>
    </row>
    <row r="819" spans="1:3">
      <c r="A819" s="1">
        <v>46065</v>
      </c>
      <c r="B819">
        <v>5216469.1266836701</v>
      </c>
      <c r="C819" s="4">
        <v>6832.76</v>
      </c>
    </row>
    <row r="820" spans="1:3">
      <c r="A820" s="1">
        <v>46066</v>
      </c>
      <c r="B820">
        <v>5224655.66293367</v>
      </c>
      <c r="C820" s="4">
        <v>6836.17</v>
      </c>
    </row>
    <row r="821" spans="1:3">
      <c r="A821" s="1">
        <v>46069</v>
      </c>
      <c r="B821">
        <v>5224655.6405489799</v>
      </c>
      <c r="C821" s="4"/>
    </row>
    <row r="822" spans="1:3">
      <c r="A822" s="1">
        <v>46070</v>
      </c>
      <c r="B822">
        <v>5225973.2430489697</v>
      </c>
      <c r="C822" s="4">
        <v>6843.22</v>
      </c>
    </row>
    <row r="823" spans="1:3">
      <c r="A823" s="1">
        <v>46071</v>
      </c>
      <c r="B823">
        <v>5232075.75577957</v>
      </c>
      <c r="C823" s="4">
        <v>6881.31</v>
      </c>
    </row>
    <row r="824" spans="1:3">
      <c r="A824" s="1">
        <v>46072</v>
      </c>
      <c r="B824">
        <v>5237176.8520295797</v>
      </c>
      <c r="C824" s="4">
        <v>6861.89</v>
      </c>
    </row>
    <row r="825" spans="1:3">
      <c r="A825" s="1">
        <v>46073</v>
      </c>
      <c r="B825">
        <v>5237280.4544142801</v>
      </c>
      <c r="C825" s="4">
        <v>6909.51</v>
      </c>
    </row>
    <row r="826" spans="1:3">
      <c r="A826" s="1">
        <v>46076</v>
      </c>
      <c r="B826">
        <v>5246952.0311071696</v>
      </c>
      <c r="C826" s="4">
        <v>6837.75</v>
      </c>
    </row>
    <row r="827" spans="1:3">
      <c r="A827" s="1">
        <v>46077</v>
      </c>
      <c r="B827">
        <v>5252513.5329153696</v>
      </c>
      <c r="C827" s="4">
        <v>6890.07</v>
      </c>
    </row>
    <row r="828" spans="1:3">
      <c r="A828" s="1">
        <v>46078</v>
      </c>
      <c r="B828">
        <v>5250856.8858765699</v>
      </c>
      <c r="C828" s="4">
        <v>6946.13</v>
      </c>
    </row>
    <row r="829" spans="1:3">
      <c r="A829" s="1">
        <v>46079</v>
      </c>
      <c r="B829">
        <v>5250760.1028000703</v>
      </c>
      <c r="C829" s="4">
        <v>6908.86</v>
      </c>
    </row>
    <row r="830" spans="1:3">
      <c r="A830" s="1">
        <v>46080</v>
      </c>
      <c r="B830">
        <v>5265451.6241653701</v>
      </c>
      <c r="C830" s="4">
        <v>6878.88</v>
      </c>
    </row>
    <row r="831" spans="1:3">
      <c r="A831" s="1">
        <v>46083</v>
      </c>
      <c r="B831">
        <v>5274918.0718534701</v>
      </c>
      <c r="C831" s="4">
        <v>6881.62</v>
      </c>
    </row>
    <row r="832" spans="1:3">
      <c r="A832" s="1">
        <v>46084</v>
      </c>
      <c r="B832">
        <v>5277275.74827787</v>
      </c>
      <c r="C832" s="4">
        <v>6816.63</v>
      </c>
    </row>
    <row r="833" spans="1:3">
      <c r="A833" s="1">
        <v>46085</v>
      </c>
      <c r="B833">
        <v>5278736.0203122701</v>
      </c>
      <c r="C833" s="4">
        <v>6869.5</v>
      </c>
    </row>
    <row r="834" spans="1:3">
      <c r="A834" s="1">
        <v>46086</v>
      </c>
      <c r="B834">
        <v>5286558.6284926701</v>
      </c>
      <c r="C834" s="4">
        <v>6830.71</v>
      </c>
    </row>
    <row r="835" spans="1:3">
      <c r="A835" s="1">
        <v>46087</v>
      </c>
      <c r="B835">
        <v>5288583.1132838698</v>
      </c>
      <c r="C835" s="4">
        <v>6740.02</v>
      </c>
    </row>
    <row r="836" spans="1:3">
      <c r="A836" s="1">
        <v>46090</v>
      </c>
      <c r="B836">
        <v>5288492.8358882796</v>
      </c>
      <c r="C836" s="4">
        <v>6795.99</v>
      </c>
    </row>
    <row r="837" spans="1:3">
      <c r="A837" s="1">
        <v>46091</v>
      </c>
      <c r="B837">
        <v>5293443.7602142701</v>
      </c>
      <c r="C837" s="4">
        <v>6781.48</v>
      </c>
    </row>
    <row r="838" spans="1:3">
      <c r="A838" s="1">
        <v>46092</v>
      </c>
      <c r="B838">
        <v>5294105.6851446703</v>
      </c>
      <c r="C838" s="4">
        <v>6775.8</v>
      </c>
    </row>
    <row r="839" spans="1:3">
      <c r="A839" s="1">
        <v>46093</v>
      </c>
      <c r="B839">
        <v>5292331.6000750698</v>
      </c>
      <c r="C839" s="4">
        <v>6672.62</v>
      </c>
    </row>
    <row r="840" spans="1:3">
      <c r="A840" s="1">
        <v>46094</v>
      </c>
      <c r="B840">
        <v>5298882.7470054701</v>
      </c>
      <c r="C840" s="4">
        <v>6632.19</v>
      </c>
    </row>
    <row r="841" spans="1:3">
      <c r="A841" s="1">
        <v>46097</v>
      </c>
      <c r="B841">
        <v>5307549.1263662698</v>
      </c>
      <c r="C841" s="4">
        <v>6699.38</v>
      </c>
    </row>
    <row r="842" spans="1:3">
      <c r="A842" s="1">
        <v>46098</v>
      </c>
      <c r="B842">
        <v>5320605.5665182704</v>
      </c>
      <c r="C842" s="4">
        <v>6716.09</v>
      </c>
    </row>
    <row r="843" spans="1:3">
      <c r="A843" s="1">
        <v>46099</v>
      </c>
      <c r="B843">
        <v>5319519.1218790803</v>
      </c>
      <c r="C843" s="4">
        <v>6624.7</v>
      </c>
    </row>
    <row r="844" spans="1:3">
      <c r="A844" s="1">
        <v>46100</v>
      </c>
      <c r="B844">
        <v>5340313.0454074796</v>
      </c>
      <c r="C844" s="4">
        <v>6606.49</v>
      </c>
    </row>
    <row r="845" spans="1:3">
      <c r="A845" s="1">
        <v>46101</v>
      </c>
      <c r="B845">
        <v>5351851.4960422805</v>
      </c>
      <c r="C845" s="4">
        <v>6506.48</v>
      </c>
    </row>
    <row r="846" spans="1:3">
      <c r="A846" s="1">
        <v>46104</v>
      </c>
      <c r="B846">
        <v>5347264.1245074701</v>
      </c>
      <c r="C846" s="4">
        <v>6581</v>
      </c>
    </row>
    <row r="847" spans="1:3">
      <c r="A847" s="1">
        <v>46105</v>
      </c>
      <c r="B847">
        <v>5355207.3636250701</v>
      </c>
      <c r="C847" s="4">
        <v>6556.37</v>
      </c>
    </row>
    <row r="848" spans="1:3">
      <c r="A848" s="1">
        <v>46106</v>
      </c>
      <c r="B848">
        <v>5360237.4281274704</v>
      </c>
      <c r="C848" s="4">
        <v>6591.9</v>
      </c>
    </row>
    <row r="849" spans="1:3">
      <c r="A849" s="1">
        <v>46107</v>
      </c>
      <c r="B849">
        <v>5365915.7398098698</v>
      </c>
      <c r="C849" s="4">
        <v>6477.16</v>
      </c>
    </row>
    <row r="850" spans="1:3">
      <c r="A850" s="1">
        <v>46108</v>
      </c>
      <c r="B850">
        <v>5376428.8584922701</v>
      </c>
      <c r="C850" s="4">
        <v>6368.85</v>
      </c>
    </row>
    <row r="851" spans="1:3">
      <c r="A851" s="1">
        <v>46111</v>
      </c>
      <c r="B851">
        <v>5391413.53215307</v>
      </c>
      <c r="C851" s="4">
        <v>6343.72</v>
      </c>
    </row>
    <row r="852" spans="1:3">
      <c r="A852" s="1">
        <v>46112</v>
      </c>
      <c r="B852">
        <v>5400385.0618194696</v>
      </c>
      <c r="C852" s="4">
        <v>6528.52</v>
      </c>
    </row>
    <row r="853" spans="1:3">
      <c r="A853" s="1">
        <v>46113</v>
      </c>
      <c r="B853">
        <v>5407144.5098966695</v>
      </c>
      <c r="C853" s="4">
        <v>6575.32</v>
      </c>
    </row>
    <row r="854" spans="1:3">
      <c r="A854" s="1">
        <v>46114</v>
      </c>
      <c r="B854">
        <v>5410467.2127898699</v>
      </c>
      <c r="C854" s="4">
        <v>6582.69</v>
      </c>
    </row>
    <row r="855" spans="1:3">
      <c r="A855" s="1">
        <v>46115</v>
      </c>
      <c r="B855">
        <v>5410467.1677034702</v>
      </c>
      <c r="C855" s="4"/>
    </row>
    <row r="856" spans="1:3">
      <c r="A856" s="1">
        <v>46118</v>
      </c>
      <c r="B856">
        <v>5416000.8219178701</v>
      </c>
      <c r="C856" s="4">
        <v>6611.83</v>
      </c>
    </row>
    <row r="857" spans="1:3">
      <c r="A857" s="1">
        <v>46119</v>
      </c>
      <c r="B857">
        <v>5417875.3897786699</v>
      </c>
      <c r="C857" s="4">
        <v>6616.85</v>
      </c>
    </row>
    <row r="858" spans="1:3">
      <c r="A858" s="1">
        <v>46120</v>
      </c>
      <c r="B858">
        <v>5431745.4676466798</v>
      </c>
      <c r="C858" s="4">
        <v>6782.81</v>
      </c>
    </row>
    <row r="859" spans="1:3">
      <c r="A859" s="1">
        <v>46121</v>
      </c>
      <c r="B859">
        <v>5436484.3172894698</v>
      </c>
      <c r="C859" s="4">
        <v>6824.66</v>
      </c>
    </row>
    <row r="860" spans="1:3">
      <c r="A860" s="1">
        <v>46122</v>
      </c>
      <c r="B860">
        <v>5442750.8514038697</v>
      </c>
      <c r="C860" s="4">
        <v>6816.89</v>
      </c>
    </row>
    <row r="861" spans="1:3">
      <c r="A861" s="1">
        <v>46125</v>
      </c>
      <c r="B861">
        <v>5438906.9242110699</v>
      </c>
      <c r="C861" s="4">
        <v>6886.24</v>
      </c>
    </row>
    <row r="862" spans="1:3">
      <c r="A862" s="1">
        <v>46126</v>
      </c>
      <c r="B862">
        <v>5446909.1648930702</v>
      </c>
      <c r="C862" s="4">
        <v>6967.38</v>
      </c>
    </row>
    <row r="863" spans="1:3">
      <c r="A863" s="1">
        <v>46127</v>
      </c>
      <c r="B863">
        <v>5449669.3779394701</v>
      </c>
      <c r="C863" s="4">
        <v>7022.95</v>
      </c>
    </row>
    <row r="864" spans="1:3">
      <c r="A864" s="1">
        <v>46128</v>
      </c>
      <c r="B864">
        <v>5467983.9369434696</v>
      </c>
      <c r="C864" s="4">
        <v>7041.28</v>
      </c>
    </row>
    <row r="865" spans="1:3">
      <c r="A865" s="1">
        <v>46129</v>
      </c>
      <c r="B865">
        <v>5450588.1883538701</v>
      </c>
      <c r="C865" s="4">
        <v>7126.06</v>
      </c>
    </row>
    <row r="866" spans="1:3">
      <c r="A866" s="1">
        <v>46132</v>
      </c>
      <c r="B866">
        <v>5465676.9293110697</v>
      </c>
      <c r="C866" s="4">
        <v>7109.14</v>
      </c>
    </row>
    <row r="867" spans="1:3">
      <c r="A867" s="1">
        <v>46133</v>
      </c>
      <c r="B867">
        <v>5423577.1310110698</v>
      </c>
      <c r="C867" s="4">
        <v>7064.01</v>
      </c>
    </row>
    <row r="868" spans="1:3">
      <c r="A868" s="1">
        <v>46134</v>
      </c>
      <c r="B868">
        <v>5463254.9067430701</v>
      </c>
      <c r="C868" s="4">
        <v>7137.9</v>
      </c>
    </row>
    <row r="869" spans="1:3">
      <c r="A869" s="1">
        <v>46135</v>
      </c>
      <c r="B869">
        <v>5467476.1199502796</v>
      </c>
      <c r="C869" s="4">
        <v>7108.4</v>
      </c>
    </row>
    <row r="870" spans="1:3">
      <c r="A870" s="1">
        <v>46136</v>
      </c>
      <c r="B870">
        <v>5473337.4757322799</v>
      </c>
      <c r="C870" s="4">
        <v>7165.08</v>
      </c>
    </row>
    <row r="871" spans="1:3">
      <c r="A871" s="1">
        <v>46139</v>
      </c>
      <c r="B871">
        <v>5490879.36777147</v>
      </c>
      <c r="C871" s="4">
        <v>7173.91</v>
      </c>
    </row>
    <row r="872" spans="1:3">
      <c r="A872" s="1">
        <v>46140</v>
      </c>
      <c r="B872">
        <v>5503456.8491854696</v>
      </c>
      <c r="C872" s="4">
        <v>7138.8</v>
      </c>
    </row>
    <row r="873" spans="1:3">
      <c r="A873" s="1">
        <v>46141</v>
      </c>
      <c r="B873">
        <v>5504823.5844354704</v>
      </c>
      <c r="C873" s="4">
        <v>7135.95</v>
      </c>
    </row>
    <row r="874" spans="1:3">
      <c r="A874" s="1">
        <v>46142</v>
      </c>
      <c r="B874">
        <v>5496685.0683354698</v>
      </c>
      <c r="C874" s="4">
        <v>7209.01</v>
      </c>
    </row>
    <row r="875" spans="1:3">
      <c r="A875" s="1">
        <v>46143</v>
      </c>
      <c r="B875">
        <v>5499495.2223354699</v>
      </c>
      <c r="C875" s="4">
        <v>7230.12</v>
      </c>
    </row>
    <row r="876" spans="1:3">
      <c r="A876" s="1">
        <v>46146</v>
      </c>
      <c r="B876">
        <v>5496837.8847104805</v>
      </c>
      <c r="C876" s="4">
        <v>7200.75</v>
      </c>
    </row>
    <row r="877" spans="1:3">
      <c r="A877" s="1">
        <v>46147</v>
      </c>
      <c r="B877">
        <v>5498332.8983875699</v>
      </c>
      <c r="C877" s="4">
        <v>7259.22</v>
      </c>
    </row>
    <row r="878" spans="1:3">
      <c r="A878" s="1">
        <v>46148</v>
      </c>
      <c r="B878">
        <v>5475898.24800367</v>
      </c>
      <c r="C878" s="4">
        <v>7365.12</v>
      </c>
    </row>
    <row r="879" spans="1:3">
      <c r="A879" s="1">
        <v>46149</v>
      </c>
      <c r="B879">
        <v>5489173.0780841699</v>
      </c>
      <c r="C879" s="4">
        <v>7337.11</v>
      </c>
    </row>
    <row r="880" spans="1:3">
      <c r="A880" s="1">
        <v>46150</v>
      </c>
      <c r="B880">
        <v>5487558.4410307799</v>
      </c>
      <c r="C880" s="4">
        <v>7398.93</v>
      </c>
    </row>
    <row r="881" spans="1:3">
      <c r="A881" s="1">
        <v>46153</v>
      </c>
      <c r="B881">
        <v>5490099.8326468701</v>
      </c>
      <c r="C881" s="4">
        <v>7412.84</v>
      </c>
    </row>
    <row r="882" spans="1:3">
      <c r="A882" s="1">
        <v>46154</v>
      </c>
      <c r="B882">
        <v>5500997.0432807701</v>
      </c>
      <c r="C882" s="4">
        <v>7400.96</v>
      </c>
    </row>
    <row r="883" spans="1:3">
      <c r="A883" s="1">
        <v>46155</v>
      </c>
      <c r="B883">
        <v>5497402.7685485696</v>
      </c>
      <c r="C883" s="4">
        <v>7444.25</v>
      </c>
    </row>
    <row r="884" spans="1:3">
      <c r="A884" s="1">
        <v>46156</v>
      </c>
      <c r="B884">
        <v>5495461.2895841701</v>
      </c>
      <c r="C884" s="4">
        <v>7501.24</v>
      </c>
    </row>
    <row r="885" spans="1:3">
      <c r="A885" s="1">
        <v>46157</v>
      </c>
      <c r="B885">
        <v>5497465.5842985697</v>
      </c>
      <c r="C885" s="4">
        <v>7408.5</v>
      </c>
    </row>
    <row r="886" spans="1:3">
      <c r="A886" s="1">
        <v>46160</v>
      </c>
      <c r="B886">
        <v>5487808.2242985796</v>
      </c>
      <c r="C886" s="4">
        <v>7403.05</v>
      </c>
    </row>
    <row r="887" spans="1:3">
      <c r="A887" s="1">
        <v>46161</v>
      </c>
      <c r="B887">
        <v>5496400.6724680699</v>
      </c>
      <c r="C887" s="4">
        <v>7353.61</v>
      </c>
    </row>
    <row r="888" spans="1:3">
      <c r="A888" s="1">
        <v>46162</v>
      </c>
      <c r="B888">
        <v>5511058.3294680696</v>
      </c>
      <c r="C888" s="4">
        <v>7432.97</v>
      </c>
    </row>
    <row r="889" spans="1:3">
      <c r="A889" s="1">
        <v>46163</v>
      </c>
      <c r="B889">
        <v>5512113.1771019697</v>
      </c>
      <c r="C889" s="4">
        <v>7445.72</v>
      </c>
    </row>
    <row r="890" spans="1:3">
      <c r="A890" s="1">
        <v>46164</v>
      </c>
      <c r="B890">
        <v>5519755.2958697705</v>
      </c>
      <c r="C890" s="4">
        <v>7473.47</v>
      </c>
    </row>
    <row r="891" spans="1:3">
      <c r="A891" s="1">
        <v>46167</v>
      </c>
      <c r="B891">
        <v>5519755.2732358696</v>
      </c>
      <c r="C891" s="4"/>
    </row>
    <row r="892" spans="1:3">
      <c r="A892" s="1">
        <v>46168</v>
      </c>
      <c r="B892">
        <v>5536009.0556375701</v>
      </c>
      <c r="C892" s="4">
        <v>7519.12</v>
      </c>
    </row>
    <row r="893" spans="1:3">
      <c r="A893" s="1">
        <v>46169</v>
      </c>
      <c r="B893">
        <v>5545578.2634714702</v>
      </c>
      <c r="C893" s="4">
        <v>7520.36</v>
      </c>
    </row>
    <row r="894" spans="1:3">
      <c r="A894" s="1">
        <v>46170</v>
      </c>
      <c r="B894">
        <v>5528226.3850079803</v>
      </c>
      <c r="C894" s="4">
        <v>7563.63</v>
      </c>
    </row>
    <row r="895" spans="1:3">
      <c r="A895" s="1">
        <v>46171</v>
      </c>
      <c r="B895">
        <v>5531606.4153254796</v>
      </c>
      <c r="C895" s="4">
        <v>7580.06</v>
      </c>
    </row>
    <row r="896" spans="1:3">
      <c r="A896" s="1">
        <v>46174</v>
      </c>
      <c r="B896">
        <v>5545176.2642889703</v>
      </c>
      <c r="C896" s="4">
        <v>7599.96</v>
      </c>
    </row>
    <row r="897" spans="1:3">
      <c r="A897" s="1">
        <v>46175</v>
      </c>
      <c r="B897">
        <v>5549074.1278254697</v>
      </c>
      <c r="C897" s="4">
        <v>7609.78</v>
      </c>
    </row>
    <row r="898" spans="1:3">
      <c r="A898" s="1">
        <v>46176</v>
      </c>
      <c r="B898">
        <v>5566157.1660094699</v>
      </c>
      <c r="C898" s="4">
        <v>7553.68</v>
      </c>
    </row>
    <row r="899" spans="1:3">
      <c r="A899" s="1">
        <v>46177</v>
      </c>
      <c r="B899">
        <v>5566943.6608390696</v>
      </c>
      <c r="C899" s="4">
        <v>7584.31</v>
      </c>
    </row>
    <row r="900" spans="1:3">
      <c r="A900" s="1">
        <v>46178</v>
      </c>
      <c r="B900">
        <v>5576233.8496089699</v>
      </c>
      <c r="C900" s="4">
        <v>7383.74</v>
      </c>
    </row>
    <row r="901" spans="1:3">
      <c r="A901" s="1">
        <v>46181</v>
      </c>
      <c r="B901">
        <v>5576783.8035094701</v>
      </c>
      <c r="C901" s="4">
        <v>7405.73</v>
      </c>
    </row>
    <row r="902" spans="1:3">
      <c r="A902" s="1">
        <v>46182</v>
      </c>
      <c r="B902">
        <v>5508240.0874895798</v>
      </c>
      <c r="C902" s="4">
        <v>7386.65</v>
      </c>
    </row>
    <row r="903" spans="1:3">
      <c r="A903" s="1">
        <v>46183</v>
      </c>
      <c r="B903">
        <v>5508587.5520293796</v>
      </c>
      <c r="C903" s="4">
        <v>7266.99</v>
      </c>
    </row>
    <row r="904" spans="1:3">
      <c r="A904" s="1">
        <v>46184</v>
      </c>
      <c r="B904">
        <v>5493656.6230293801</v>
      </c>
      <c r="C904" s="4">
        <v>7394.3</v>
      </c>
    </row>
    <row r="905" spans="1:3">
      <c r="A905" s="1">
        <v>46185</v>
      </c>
      <c r="B905">
        <v>5464683.6062992699</v>
      </c>
      <c r="C905" s="4">
        <v>7431.46</v>
      </c>
    </row>
    <row r="906" spans="1:3">
      <c r="A906" s="1">
        <v>46188</v>
      </c>
      <c r="B906">
        <v>5465901.3808390703</v>
      </c>
      <c r="C906" s="4">
        <v>7554.29</v>
      </c>
    </row>
    <row r="907" spans="1:3">
      <c r="A907" s="1">
        <v>46189</v>
      </c>
      <c r="B907">
        <v>5466313.2981089698</v>
      </c>
      <c r="C907" s="4">
        <v>7511.35</v>
      </c>
    </row>
    <row r="908" spans="1:3">
      <c r="A908" s="1">
        <v>46190</v>
      </c>
      <c r="B908">
        <v>5466684.5062992703</v>
      </c>
      <c r="C908" s="4">
        <v>7420.1</v>
      </c>
    </row>
    <row r="909" spans="1:3">
      <c r="A909" s="1">
        <v>46191</v>
      </c>
      <c r="B909">
        <v>5466686.6917594699</v>
      </c>
      <c r="C909" s="4">
        <v>7500.58</v>
      </c>
    </row>
    <row r="910" spans="1:3">
      <c r="A910" s="1">
        <v>46192</v>
      </c>
      <c r="B910">
        <v>5466686.6917594699</v>
      </c>
      <c r="C910" s="4"/>
    </row>
    <row r="911" spans="1:3">
      <c r="A911" s="1">
        <v>46195</v>
      </c>
      <c r="B911">
        <v>5468330.3654099703</v>
      </c>
      <c r="C911" s="4">
        <v>7472.79</v>
      </c>
    </row>
    <row r="912" spans="1:3">
      <c r="A912" s="1">
        <v>46196</v>
      </c>
      <c r="B912">
        <v>5468722.5281400699</v>
      </c>
      <c r="C912" s="4">
        <v>7365.46</v>
      </c>
    </row>
    <row r="913" spans="1:3">
      <c r="A913" s="1">
        <v>46197</v>
      </c>
      <c r="B913">
        <v>5466154.7154099802</v>
      </c>
      <c r="C913" s="4">
        <v>7358.22</v>
      </c>
    </row>
    <row r="914" spans="1:3">
      <c r="A914" s="1">
        <v>46198</v>
      </c>
      <c r="B914">
        <v>5471330.9131400697</v>
      </c>
      <c r="C914" s="4">
        <v>7357.49</v>
      </c>
    </row>
    <row r="915" spans="1:3">
      <c r="A915" s="1">
        <v>46199</v>
      </c>
      <c r="B915">
        <v>5471778.2261002697</v>
      </c>
      <c r="C915" s="4">
        <v>7354.02</v>
      </c>
    </row>
    <row r="916" spans="1:3">
      <c r="A916" s="1">
        <v>46202</v>
      </c>
      <c r="B916">
        <v>5476500.38098587</v>
      </c>
      <c r="C916" s="4">
        <v>7440.43</v>
      </c>
    </row>
    <row r="917" spans="1:3">
      <c r="A917" s="1">
        <v>46203</v>
      </c>
      <c r="B917">
        <v>5477702.8097354798</v>
      </c>
      <c r="C917" s="4">
        <v>7499.36</v>
      </c>
    </row>
    <row r="918" spans="1:3">
      <c r="A918" s="1">
        <v>46204</v>
      </c>
      <c r="B918">
        <v>5482223.7163478704</v>
      </c>
      <c r="C918" s="4">
        <v>7483.23</v>
      </c>
    </row>
    <row r="919" spans="1:3">
      <c r="A919" s="1">
        <v>46205</v>
      </c>
      <c r="B919">
        <v>5482565.3457230702</v>
      </c>
      <c r="C919" s="4">
        <v>7483.24</v>
      </c>
    </row>
    <row r="920" spans="1:3">
      <c r="A920" s="1">
        <v>46206</v>
      </c>
      <c r="B920">
        <v>5482565.3685354702</v>
      </c>
      <c r="C920" s="4"/>
    </row>
    <row r="921" spans="1:3">
      <c r="A921" s="1">
        <v>46209</v>
      </c>
      <c r="B921">
        <v>5484637.7838004697</v>
      </c>
      <c r="C921" s="4">
        <v>7537.43</v>
      </c>
    </row>
    <row r="922" spans="1:3">
      <c r="A922" s="1">
        <v>46210</v>
      </c>
      <c r="B922">
        <v>5483988.71072187</v>
      </c>
      <c r="C922" s="4">
        <v>7503.85</v>
      </c>
    </row>
    <row r="923" spans="1:3">
      <c r="A923" s="1">
        <v>46211</v>
      </c>
      <c r="B923">
        <v>5470123.6451646704</v>
      </c>
      <c r="C923" s="4">
        <v>7482.71</v>
      </c>
    </row>
    <row r="924" spans="1:3">
      <c r="A924" s="1">
        <v>46212</v>
      </c>
      <c r="B924">
        <v>5466034.2722488698</v>
      </c>
      <c r="C924" s="4">
        <v>7543.64</v>
      </c>
    </row>
    <row r="925" spans="1:3">
      <c r="A925" s="1">
        <v>46213</v>
      </c>
      <c r="B925">
        <v>5467089.9686846696</v>
      </c>
      <c r="C925" s="4">
        <v>7575.39</v>
      </c>
    </row>
    <row r="926" spans="1:3">
      <c r="A926" s="1">
        <v>46216</v>
      </c>
      <c r="B926">
        <v>5468928.6422267696</v>
      </c>
      <c r="C926" s="4">
        <v>7515.34</v>
      </c>
    </row>
    <row r="927" spans="1:3">
      <c r="A927" s="1">
        <v>46217</v>
      </c>
      <c r="B927">
        <v>5473695.83638677</v>
      </c>
      <c r="C927" s="4">
        <v>7543.59</v>
      </c>
    </row>
    <row r="928" spans="1:3">
      <c r="A928" s="1">
        <v>46218</v>
      </c>
      <c r="B928">
        <v>5469716.4027053704</v>
      </c>
      <c r="C928" s="4">
        <v>7572.4</v>
      </c>
    </row>
    <row r="929" spans="1:3">
      <c r="A929" s="1">
        <v>46219</v>
      </c>
      <c r="B929">
        <v>5470409.1713839797</v>
      </c>
      <c r="C929" s="4">
        <v>7533.77</v>
      </c>
    </row>
    <row r="930" spans="1:3">
      <c r="A930" s="1">
        <v>46220</v>
      </c>
      <c r="B930">
        <v>5477129.0455839699</v>
      </c>
      <c r="C930" s="4">
        <v>7457.69</v>
      </c>
    </row>
    <row r="931" spans="1:3">
      <c r="A931" s="1">
        <v>46223</v>
      </c>
      <c r="B931">
        <v>5490175.3175232699</v>
      </c>
      <c r="C931" s="4">
        <v>7443.28</v>
      </c>
    </row>
    <row r="932" spans="1:3">
      <c r="A932" s="1">
        <v>46224</v>
      </c>
      <c r="B932">
        <v>5493921.3966018697</v>
      </c>
      <c r="C932" s="4">
        <v>7509.2</v>
      </c>
    </row>
    <row r="933" spans="1:3">
      <c r="A933" s="1">
        <v>46225</v>
      </c>
      <c r="B933">
        <v>5506426.2675825804</v>
      </c>
      <c r="C933" s="4">
        <v>7498.96</v>
      </c>
    </row>
    <row r="934" spans="1:3">
      <c r="A934" s="1">
        <v>46226</v>
      </c>
      <c r="B934">
        <v>5517381.5512625696</v>
      </c>
      <c r="C934" s="4">
        <v>7408.3</v>
      </c>
    </row>
    <row r="935" spans="1:3">
      <c r="A935" s="1">
        <v>46227</v>
      </c>
      <c r="B935">
        <v>5520080.6272611702</v>
      </c>
      <c r="C935" s="4">
        <v>7411.98</v>
      </c>
    </row>
    <row r="936" spans="1:3">
      <c r="A936" s="1">
        <v>46230</v>
      </c>
      <c r="B936">
        <v>5525766.1629730798</v>
      </c>
      <c r="C936" s="4">
        <v>7413.18</v>
      </c>
    </row>
    <row r="937" spans="1:3">
      <c r="A937" s="1">
        <v>46231</v>
      </c>
      <c r="B937">
        <v>5538402.9541306701</v>
      </c>
      <c r="C937" s="4">
        <v>7428.78</v>
      </c>
    </row>
    <row r="938" spans="1:3">
      <c r="A938" s="1">
        <v>46232</v>
      </c>
      <c r="B938">
        <v>5538663.9272342697</v>
      </c>
      <c r="C938" s="4">
        <v>7316.15</v>
      </c>
    </row>
    <row r="939" spans="1:3">
      <c r="A939" s="1">
        <v>46233</v>
      </c>
      <c r="B939">
        <v>5538141.4701354699</v>
      </c>
      <c r="C939" s="4">
        <v>7437.63</v>
      </c>
    </row>
    <row r="940" spans="1:3">
      <c r="A940" s="1">
        <v>46234</v>
      </c>
      <c r="B940">
        <v>5537902.1840530699</v>
      </c>
      <c r="C940" s="4">
        <v>7489.72</v>
      </c>
    </row>
    <row r="941" spans="1:3">
      <c r="A941" s="1">
        <v>46237</v>
      </c>
      <c r="B941">
        <v>5531325.0822930699</v>
      </c>
      <c r="C941" s="4">
        <v>7600.5</v>
      </c>
    </row>
    <row r="942" spans="1:3">
      <c r="A942" s="1">
        <v>46238</v>
      </c>
      <c r="B942">
        <v>5518638.9595142696</v>
      </c>
      <c r="C942" s="4">
        <v>7736.52</v>
      </c>
    </row>
    <row r="943" spans="1:3">
      <c r="A943" s="1">
        <v>46239</v>
      </c>
      <c r="B943">
        <v>5541018.6250067698</v>
      </c>
      <c r="C943" s="4">
        <v>7723.55</v>
      </c>
    </row>
    <row r="944" spans="1:3">
      <c r="A944" s="1">
        <v>46240</v>
      </c>
      <c r="B944">
        <v>5557997.5156393796</v>
      </c>
      <c r="C944" s="4">
        <v>7709.96</v>
      </c>
    </row>
    <row r="945" spans="1:3">
      <c r="A945" s="1">
        <v>46241</v>
      </c>
      <c r="B945">
        <v>5562633.2445193697</v>
      </c>
      <c r="C945" s="4">
        <v>7757.64</v>
      </c>
    </row>
    <row r="946" spans="1:3">
      <c r="A946" s="1">
        <v>46244</v>
      </c>
      <c r="B946">
        <v>5575612.6863156697</v>
      </c>
      <c r="C946" s="4">
        <v>7753.11</v>
      </c>
    </row>
    <row r="947" spans="1:3">
      <c r="A947" s="1">
        <v>46245</v>
      </c>
      <c r="B947">
        <v>5590724.7723882701</v>
      </c>
      <c r="C947" s="4">
        <v>7728.2</v>
      </c>
    </row>
    <row r="948" spans="1:3">
      <c r="A948" s="1">
        <v>46246</v>
      </c>
      <c r="B948">
        <v>5602228.8781445697</v>
      </c>
      <c r="C948" s="4">
        <v>7748.5</v>
      </c>
    </row>
    <row r="949" spans="1:3">
      <c r="A949" s="1">
        <v>46247</v>
      </c>
      <c r="B949">
        <v>5596073.6886682697</v>
      </c>
      <c r="C949" s="4">
        <v>7798.99</v>
      </c>
    </row>
    <row r="950" spans="1:3">
      <c r="A950" s="1">
        <v>46248</v>
      </c>
      <c r="B950">
        <v>5613680.0958682699</v>
      </c>
      <c r="C950" s="4">
        <v>7785.76</v>
      </c>
    </row>
    <row r="951" spans="1:3">
      <c r="A951" s="1">
        <v>46251</v>
      </c>
      <c r="B951">
        <v>5625671.0182830701</v>
      </c>
      <c r="C951" s="4">
        <v>7745.06</v>
      </c>
    </row>
    <row r="952" spans="1:3">
      <c r="A952" s="1">
        <v>46252</v>
      </c>
      <c r="B952">
        <v>5635007.3063230803</v>
      </c>
      <c r="C952" s="4">
        <v>7691.76</v>
      </c>
    </row>
    <row r="953" spans="1:3">
      <c r="A953" s="1">
        <v>46253</v>
      </c>
      <c r="B953">
        <v>5629812.9147815704</v>
      </c>
      <c r="C953" s="4">
        <v>7707.98</v>
      </c>
    </row>
    <row r="954" spans="1:3">
      <c r="A954" s="1">
        <v>46254</v>
      </c>
      <c r="B954">
        <v>5637340.10557047</v>
      </c>
      <c r="C954" s="4">
        <v>7641.16</v>
      </c>
    </row>
    <row r="955" spans="1:3">
      <c r="A955" s="1">
        <v>46255</v>
      </c>
      <c r="B955">
        <v>5646182.3201889703</v>
      </c>
      <c r="C955" s="4">
        <v>7674.37</v>
      </c>
    </row>
    <row r="956" spans="1:3">
      <c r="A956" s="1">
        <v>46258</v>
      </c>
      <c r="B956">
        <v>5660376.0972911697</v>
      </c>
      <c r="C956" s="4">
        <v>7652.86</v>
      </c>
    </row>
    <row r="957" spans="1:3">
      <c r="A957" s="1">
        <v>46259</v>
      </c>
      <c r="B957">
        <v>5666354.0548000699</v>
      </c>
      <c r="C957" s="4">
        <v>7677.28</v>
      </c>
    </row>
    <row r="958" spans="1:3">
      <c r="A958" s="1">
        <v>46260</v>
      </c>
      <c r="B958">
        <v>5668917.9154363796</v>
      </c>
      <c r="C958" s="4">
        <v>7675.7</v>
      </c>
    </row>
    <row r="959" spans="1:3">
      <c r="A959" s="1">
        <v>46261</v>
      </c>
      <c r="B959">
        <v>5667534.2958720699</v>
      </c>
      <c r="C959" s="4">
        <v>7730.99</v>
      </c>
    </row>
    <row r="960" spans="1:3">
      <c r="A960" s="1">
        <v>46262</v>
      </c>
      <c r="B960">
        <v>5665153.2126644701</v>
      </c>
      <c r="C960" s="4">
        <v>7711.76</v>
      </c>
    </row>
    <row r="961" spans="1:3">
      <c r="A961" s="1">
        <v>46265</v>
      </c>
      <c r="B961">
        <v>5671477.9912720704</v>
      </c>
      <c r="C961" s="4">
        <v>7686.14</v>
      </c>
    </row>
    <row r="962" spans="1:3">
      <c r="A962" s="1">
        <v>46266</v>
      </c>
      <c r="B962">
        <v>5663084.3658606699</v>
      </c>
      <c r="C962" s="4">
        <v>7631.47</v>
      </c>
    </row>
    <row r="963" spans="1:3">
      <c r="A963" s="1">
        <v>46267</v>
      </c>
      <c r="B963">
        <v>5667202.17465307</v>
      </c>
      <c r="C963" s="4">
        <v>7666.6</v>
      </c>
    </row>
    <row r="964" spans="1:3">
      <c r="A964" s="1">
        <v>46268</v>
      </c>
      <c r="B964">
        <v>5659588.5039534699</v>
      </c>
      <c r="C964" s="4">
        <v>7747.71</v>
      </c>
    </row>
    <row r="965" spans="1:3">
      <c r="A965" s="1">
        <v>46269</v>
      </c>
      <c r="B965">
        <v>5673360.1816224698</v>
      </c>
      <c r="C965" s="4">
        <v>7718.6</v>
      </c>
    </row>
    <row r="966" spans="1:3">
      <c r="A966" s="1">
        <v>46272</v>
      </c>
      <c r="B966">
        <v>5673360.15860797</v>
      </c>
      <c r="C966" s="4"/>
    </row>
    <row r="967" spans="1:3">
      <c r="A967" s="1">
        <v>46273</v>
      </c>
      <c r="B967">
        <v>5690536.7394369701</v>
      </c>
      <c r="C967" s="4">
        <v>7673.52</v>
      </c>
    </row>
    <row r="968" spans="1:3">
      <c r="A968" s="1">
        <v>46274</v>
      </c>
      <c r="B968">
        <v>5700696.1758259796</v>
      </c>
      <c r="C968" s="4">
        <v>7636.36</v>
      </c>
    </row>
    <row r="969" spans="1:3">
      <c r="A969" s="1">
        <v>46275</v>
      </c>
      <c r="B969">
        <v>5699962.39281148</v>
      </c>
      <c r="C969" s="4">
        <v>7591.7</v>
      </c>
    </row>
    <row r="970" spans="1:3">
      <c r="A970" s="1">
        <v>46276</v>
      </c>
      <c r="B970">
        <v>5701866.3476659702</v>
      </c>
      <c r="C970" s="4">
        <v>7656.98</v>
      </c>
    </row>
    <row r="971" spans="1:3">
      <c r="A971" s="1">
        <v>46279</v>
      </c>
      <c r="B971">
        <v>5701916.0336949704</v>
      </c>
      <c r="C971" s="4">
        <v>7619.98</v>
      </c>
    </row>
    <row r="972" spans="1:3">
      <c r="A972" s="1">
        <v>46280</v>
      </c>
      <c r="B972">
        <v>5701941.0997239696</v>
      </c>
      <c r="C972" s="4">
        <v>7585.73</v>
      </c>
    </row>
    <row r="973" spans="1:3">
      <c r="A973" s="1">
        <v>46281</v>
      </c>
      <c r="B973">
        <v>5704132.1397239799</v>
      </c>
      <c r="C973" s="4">
        <v>7551.81</v>
      </c>
    </row>
    <row r="974" spans="1:3">
      <c r="A974" s="1">
        <v>46282</v>
      </c>
      <c r="B974">
        <v>5706038.1605529701</v>
      </c>
      <c r="C974" s="4">
        <v>7637.76</v>
      </c>
    </row>
    <row r="975" spans="1:3">
      <c r="A975" s="1">
        <v>46283</v>
      </c>
      <c r="B975">
        <v>5711696.2416439699</v>
      </c>
      <c r="C975" s="4">
        <v>7650.5</v>
      </c>
    </row>
    <row r="976" spans="1:3">
      <c r="A976" s="1">
        <v>46286</v>
      </c>
      <c r="B976">
        <v>5713827.21173847</v>
      </c>
      <c r="C976" s="4">
        <v>7764.7</v>
      </c>
    </row>
    <row r="977" spans="1:3">
      <c r="A977" s="1">
        <v>46287</v>
      </c>
      <c r="B977">
        <v>5727278.94105497</v>
      </c>
      <c r="C977" s="4">
        <v>7764.64</v>
      </c>
    </row>
    <row r="978" spans="1:3">
      <c r="A978" s="1">
        <v>46288</v>
      </c>
      <c r="B978">
        <v>5737254.6449204804</v>
      </c>
      <c r="C978" s="4">
        <v>7706.03</v>
      </c>
    </row>
    <row r="979" spans="1:3">
      <c r="A979" s="1">
        <v>46289</v>
      </c>
      <c r="B979">
        <v>5740628.9871859699</v>
      </c>
      <c r="C979" s="4">
        <v>7704.13</v>
      </c>
    </row>
    <row r="980" spans="1:3">
      <c r="A980" s="1">
        <v>46290</v>
      </c>
      <c r="B980">
        <v>5728352.5098694703</v>
      </c>
      <c r="C980" s="4">
        <v>7743.41</v>
      </c>
    </row>
    <row r="981" spans="1:3">
      <c r="A981" s="1">
        <v>46293</v>
      </c>
      <c r="B981">
        <v>5740476.71840527</v>
      </c>
      <c r="C981" s="4">
        <v>7683.69</v>
      </c>
    </row>
    <row r="982" spans="1:3">
      <c r="A982" s="1">
        <v>46294</v>
      </c>
      <c r="B982">
        <v>5748018.8725226698</v>
      </c>
      <c r="C982" s="4">
        <v>7670.84</v>
      </c>
    </row>
    <row r="983" spans="1:3">
      <c r="A983" s="1">
        <v>46295</v>
      </c>
      <c r="B983">
        <v>5739494.1941226702</v>
      </c>
      <c r="C983" s="4">
        <v>7651.54</v>
      </c>
    </row>
    <row r="984" spans="1:3">
      <c r="A984" s="1">
        <v>46296</v>
      </c>
      <c r="B984">
        <v>5734679.1799252797</v>
      </c>
      <c r="C984" s="4">
        <v>7666.45</v>
      </c>
    </row>
    <row r="985" spans="1:3">
      <c r="A985" s="1">
        <v>46297</v>
      </c>
      <c r="B985">
        <v>5735170.0195226697</v>
      </c>
      <c r="C985" s="4">
        <v>7722.72</v>
      </c>
    </row>
    <row r="986" spans="1:3">
      <c r="A986" s="1">
        <v>46300</v>
      </c>
      <c r="B986">
        <v>5736207.7579618702</v>
      </c>
      <c r="C986" s="4">
        <v>7773.95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0"/>
  <sheetViews>
    <sheetView tabSelected="1" workbookViewId="0">
      <selection activeCell="D31" sqref="D31"/>
    </sheetView>
  </sheetViews>
  <sheetFormatPr defaultRowHeight="14.25"/>
  <cols>
    <col min="1" max="1" width="34" customWidth="1"/>
    <col min="2" max="3" width="19" customWidth="1"/>
    <col min="4" max="4" width="48" customWidth="1"/>
  </cols>
  <sheetData>
    <row r="1" spans="1:4" ht="27.95" customHeight="1">
      <c r="A1" s="28" t="s">
        <v>148</v>
      </c>
      <c r="B1" s="28"/>
      <c r="C1" s="28"/>
      <c r="D1" s="28"/>
    </row>
    <row r="3" spans="1:4" ht="15">
      <c r="A3" s="29" t="s">
        <v>4</v>
      </c>
      <c r="B3" s="29"/>
      <c r="C3" s="29"/>
      <c r="D3" s="29"/>
    </row>
    <row r="4" spans="1:4">
      <c r="A4" t="s">
        <v>149</v>
      </c>
      <c r="B4" s="1">
        <v>46055</v>
      </c>
      <c r="D4" t="s">
        <v>150</v>
      </c>
    </row>
    <row r="5" spans="1:4">
      <c r="A5" t="s">
        <v>151</v>
      </c>
      <c r="B5" s="1">
        <v>46300</v>
      </c>
      <c r="D5" t="s">
        <v>152</v>
      </c>
    </row>
    <row r="6" spans="1:4">
      <c r="A6" t="s">
        <v>6</v>
      </c>
      <c r="B6">
        <v>252</v>
      </c>
      <c r="C6" t="s">
        <v>7</v>
      </c>
    </row>
    <row r="7" spans="1:4">
      <c r="A7" t="s">
        <v>8</v>
      </c>
      <c r="B7" s="6">
        <v>0</v>
      </c>
      <c r="D7" t="s">
        <v>153</v>
      </c>
    </row>
    <row r="8" spans="1:4">
      <c r="A8" t="s">
        <v>154</v>
      </c>
      <c r="B8" s="6">
        <v>-0.1</v>
      </c>
      <c r="D8" t="s">
        <v>155</v>
      </c>
    </row>
    <row r="10" spans="1:4" ht="15">
      <c r="A10" s="29" t="s">
        <v>16</v>
      </c>
      <c r="B10" s="29"/>
      <c r="C10" s="29"/>
      <c r="D10" s="29"/>
    </row>
    <row r="11" spans="1:4" ht="15">
      <c r="A11" s="24" t="s">
        <v>17</v>
      </c>
      <c r="B11" s="24" t="s">
        <v>156</v>
      </c>
      <c r="C11" s="24" t="s">
        <v>19</v>
      </c>
      <c r="D11" s="24" t="s">
        <v>20</v>
      </c>
    </row>
    <row r="12" spans="1:4">
      <c r="A12" t="s">
        <v>21</v>
      </c>
      <c r="B12" s="22">
        <f>COUNT('2026 Analysis Data'!$D$3:$D$177)</f>
        <v>175</v>
      </c>
      <c r="C12" s="22">
        <f>COUNT('2026 Analysis Data'!$U$2:$U$170)</f>
        <v>169</v>
      </c>
      <c r="D12" t="s">
        <v>22</v>
      </c>
    </row>
    <row r="13" spans="1:4">
      <c r="A13" t="s">
        <v>23</v>
      </c>
      <c r="B13" s="6">
        <f>'2026 Analysis Data'!E177</f>
        <v>0.10024137233857533</v>
      </c>
      <c r="C13" s="6">
        <f>'2026 Analysis Data'!I177</f>
        <v>0.11431475078979858</v>
      </c>
      <c r="D13" t="s">
        <v>157</v>
      </c>
    </row>
    <row r="14" spans="1:4">
      <c r="A14" t="s">
        <v>25</v>
      </c>
      <c r="B14" s="6">
        <f>(1+B13)^(365.25/($B$5-$B$4))-1</f>
        <v>0.15305744838142954</v>
      </c>
      <c r="C14" s="6">
        <f>(1+C13)^(365.25/($B$5-$B$4))-1</f>
        <v>0.17511430829267272</v>
      </c>
      <c r="D14" t="s">
        <v>26</v>
      </c>
    </row>
    <row r="15" spans="1:4">
      <c r="A15" t="s">
        <v>27</v>
      </c>
      <c r="B15" s="6">
        <f>AVERAGE('2026 Analysis Data'!$D$3:$D$177)*$B$6</f>
        <v>0.13808370851233995</v>
      </c>
      <c r="C15" s="6">
        <f>AVERAGE('2026 Analysis Data'!$U$2:$U$170)*$B$6</f>
        <v>0.1704009093225945</v>
      </c>
      <c r="D15" t="s">
        <v>28</v>
      </c>
    </row>
    <row r="16" spans="1:4">
      <c r="A16" t="s">
        <v>29</v>
      </c>
      <c r="B16" s="6">
        <f>STDEV('2026 Analysis Data'!$D$3:$D$177)*SQRT($B$6)</f>
        <v>3.1155237450438935E-2</v>
      </c>
      <c r="C16" s="6">
        <f>STDEV('2026 Analysis Data'!$U$2:$U$170)*SQRT($B$6)</f>
        <v>0.13426509649087248</v>
      </c>
      <c r="D16" t="s">
        <v>30</v>
      </c>
    </row>
    <row r="17" spans="1:4">
      <c r="A17" t="s">
        <v>31</v>
      </c>
      <c r="B17" s="23">
        <f>(B15-$B$7)/B16</f>
        <v>4.4321186359757476</v>
      </c>
      <c r="C17" s="23">
        <f>(C15-$B$7)/C16</f>
        <v>1.2691378010827898</v>
      </c>
      <c r="D17" t="s">
        <v>158</v>
      </c>
    </row>
    <row r="18" spans="1:4">
      <c r="A18" t="s">
        <v>33</v>
      </c>
      <c r="B18" s="23">
        <f>B15/B19</f>
        <v>6.2917368517940773</v>
      </c>
      <c r="C18" s="23">
        <f>C15/C19</f>
        <v>1.942610714200393</v>
      </c>
      <c r="D18" t="s">
        <v>159</v>
      </c>
    </row>
    <row r="19" spans="1:4">
      <c r="A19" t="s">
        <v>35</v>
      </c>
      <c r="B19" s="6">
        <f>SQRT(AVERAGE('2026 Analysis Data'!$P$3:$P$177))*SQRT($B$6)</f>
        <v>2.1946834676177793E-2</v>
      </c>
      <c r="C19" s="6">
        <f>SQRT(AVERAGE('2026 Analysis Data'!$V$2:$V$170))*SQRT($B$6)</f>
        <v>8.7717476320382598E-2</v>
      </c>
      <c r="D19" t="s">
        <v>36</v>
      </c>
    </row>
    <row r="20" spans="1:4">
      <c r="A20" t="s">
        <v>37</v>
      </c>
      <c r="B20" s="6">
        <f>MIN('2026 Analysis Data'!$G$2:$G$177)</f>
        <v>-2.0101227008236244E-2</v>
      </c>
      <c r="C20" s="6">
        <f>MIN('2026 Analysis Data'!$K$2:$K$177)</f>
        <v>-9.0693820917258861E-2</v>
      </c>
      <c r="D20" t="s">
        <v>160</v>
      </c>
    </row>
    <row r="21" spans="1:4">
      <c r="A21" t="s">
        <v>39</v>
      </c>
      <c r="B21" s="23">
        <f>B14/ABS(B20)</f>
        <v>7.6143336085262865</v>
      </c>
      <c r="C21" s="23">
        <f>C14/ABS(C20)</f>
        <v>1.9308295374657525</v>
      </c>
      <c r="D21" t="s">
        <v>40</v>
      </c>
    </row>
    <row r="22" spans="1:4">
      <c r="A22" t="s">
        <v>41</v>
      </c>
      <c r="B22" s="6">
        <f>SQRT(SUMSQ('2026 Analysis Data'!$G$2:$G$177)/COUNT('2026 Analysis Data'!$G$2:$G$177))</f>
        <v>8.0088499252148285E-3</v>
      </c>
      <c r="C22" s="6">
        <f>SQRT(SUMSQ('2026 Analysis Data'!$K$2:$K$177)/COUNT('2026 Analysis Data'!$K$2:$K$177))</f>
        <v>2.4914767343469445E-2</v>
      </c>
      <c r="D22" t="s">
        <v>42</v>
      </c>
    </row>
    <row r="23" spans="1:4">
      <c r="A23" t="s">
        <v>43</v>
      </c>
      <c r="B23" s="23">
        <f>B14/B22</f>
        <v>19.111039638731143</v>
      </c>
      <c r="C23" s="23">
        <f>C14/C22</f>
        <v>7.0285347592689025</v>
      </c>
      <c r="D23" t="s">
        <v>44</v>
      </c>
    </row>
    <row r="24" spans="1:4">
      <c r="A24" t="s">
        <v>45</v>
      </c>
      <c r="B24" s="6">
        <f>-AVERAGE('2026 Analysis Data'!$G$2:$G$177)</f>
        <v>4.2008959474229262E-3</v>
      </c>
      <c r="C24" s="6">
        <f>-AVERAGE('2026 Analysis Data'!$K$2:$K$177)</f>
        <v>1.7744566612394583E-2</v>
      </c>
      <c r="D24" t="s">
        <v>46</v>
      </c>
    </row>
    <row r="25" spans="1:4">
      <c r="A25" t="s">
        <v>47</v>
      </c>
      <c r="B25" s="23">
        <f>B14/B24</f>
        <v>36.434477382217445</v>
      </c>
      <c r="C25" s="23">
        <f>C14/C24</f>
        <v>9.8686156792556066</v>
      </c>
      <c r="D25" t="s">
        <v>48</v>
      </c>
    </row>
    <row r="26" spans="1:4">
      <c r="A26" t="s">
        <v>49</v>
      </c>
      <c r="B26" s="6">
        <f>AVERAGE('2026 Analysis Data'!$D$3:$D$177)</f>
        <v>5.479512242553173E-4</v>
      </c>
      <c r="C26" s="6">
        <f>AVERAGE('2026 Analysis Data'!$U$2:$U$170)</f>
        <v>6.7619408461347017E-4</v>
      </c>
    </row>
    <row r="27" spans="1:4">
      <c r="A27" t="s">
        <v>50</v>
      </c>
      <c r="B27" s="6">
        <f>MEDIAN('2026 Analysis Data'!$D$3:$D$177)</f>
        <v>4.6311882477434452E-4</v>
      </c>
      <c r="C27" s="6">
        <f>MEDIAN('2026 Analysis Data'!$U$2:$U$170)</f>
        <v>1.6190005909355598E-4</v>
      </c>
    </row>
    <row r="28" spans="1:4">
      <c r="A28" t="s">
        <v>51</v>
      </c>
      <c r="B28" s="6">
        <f>MAX('2026 Analysis Data'!$D$3:$D$177)</f>
        <v>7.315794497533723E-3</v>
      </c>
      <c r="C28" s="6">
        <f>MAX('2026 Analysis Data'!$U$2:$U$170)</f>
        <v>2.9131172245937753E-2</v>
      </c>
    </row>
    <row r="29" spans="1:4">
      <c r="A29" t="s">
        <v>52</v>
      </c>
      <c r="B29" s="6">
        <f>MIN('2026 Analysis Data'!$D$3:$D$177)</f>
        <v>-1.2290904298057237E-2</v>
      </c>
      <c r="C29" s="6">
        <f>MIN('2026 Analysis Data'!$U$2:$U$170)</f>
        <v>-2.6445385275654654E-2</v>
      </c>
    </row>
    <row r="30" spans="1:4">
      <c r="A30" t="s">
        <v>53</v>
      </c>
      <c r="B30" s="6">
        <f>COUNTIF('2026 Analysis Data'!$D$3:$D$177,"&gt;0")/COUNT('2026 Analysis Data'!$D$3:$D$177)</f>
        <v>0.72571428571428576</v>
      </c>
      <c r="C30" s="6">
        <f>COUNTIF('2026 Analysis Data'!$U$2:$U$170,"&gt;0")/COUNT('2026 Analysis Data'!$U$2:$U$170)</f>
        <v>0.50887573964497046</v>
      </c>
    </row>
    <row r="31" spans="1:4">
      <c r="A31" t="s">
        <v>54</v>
      </c>
      <c r="B31" s="6">
        <f>COUNTIF('2026 Analysis Data'!$D$3:$D$177,"&lt;0")/COUNT('2026 Analysis Data'!$D$3:$D$177)</f>
        <v>0.26857142857142857</v>
      </c>
      <c r="C31" s="6">
        <f>COUNTIF('2026 Analysis Data'!$U$2:$U$170,"&lt;0")/COUNT('2026 Analysis Data'!$U$2:$U$170)</f>
        <v>0.4911242603550296</v>
      </c>
    </row>
    <row r="32" spans="1:4">
      <c r="A32" t="s">
        <v>55</v>
      </c>
      <c r="B32" s="6">
        <f>AVERAGEIF('2026 Analysis Data'!$D$3:$D$177,"&gt;0",'2026 Analysis Data'!$D$3:$D$177)</f>
        <v>1.3167631819897608E-3</v>
      </c>
      <c r="C32" s="6">
        <f>AVERAGEIF('2026 Analysis Data'!$U$2:$U$170,"&gt;0",'2026 Analysis Data'!$U$2:$U$170)</f>
        <v>7.0810978480617577E-3</v>
      </c>
    </row>
    <row r="33" spans="1:4">
      <c r="A33" t="s">
        <v>56</v>
      </c>
      <c r="B33" s="6">
        <f>AVERAGEIF('2026 Analysis Data'!$D$3:$D$177,"&lt;0",'2026 Analysis Data'!$D$3:$D$177)</f>
        <v>-1.5178182950642361E-3</v>
      </c>
      <c r="C33" s="6">
        <f>AVERAGEIF('2026 Analysis Data'!$U$2:$U$170,"&lt;0",'2026 Analysis Data'!$U$2:$U$170)</f>
        <v>-5.9602122245016233E-3</v>
      </c>
    </row>
    <row r="34" spans="1:4">
      <c r="A34" t="s">
        <v>57</v>
      </c>
      <c r="B34" s="23">
        <f>B32/ABS(B33)</f>
        <v>0.86753677055528811</v>
      </c>
      <c r="C34" s="23">
        <f>C32/ABS(C33)</f>
        <v>1.1880613611294453</v>
      </c>
      <c r="D34" t="s">
        <v>58</v>
      </c>
    </row>
    <row r="35" spans="1:4">
      <c r="A35" t="s">
        <v>59</v>
      </c>
      <c r="B35" s="23">
        <f>SUMIF('2026 Analysis Data'!$D$3:$D$177,"&gt;0",'2026 Analysis Data'!$D$3:$D$177)/ABS(SUMIF('2026 Analysis Data'!$D$3:$D$177,"&lt;0",'2026 Analysis Data'!$D$3:$D$177))</f>
        <v>2.3441951034153532</v>
      </c>
      <c r="C35" s="23">
        <f>SUMIF('2026 Analysis Data'!$U$2:$U$170,"&gt;0",'2026 Analysis Data'!$U$2:$U$170)/ABS(SUMIF('2026 Analysis Data'!$U$2:$U$170,"&lt;0",'2026 Analysis Data'!$U$2:$U$170))</f>
        <v>1.2310033380377385</v>
      </c>
      <c r="D35" t="s">
        <v>60</v>
      </c>
    </row>
    <row r="36" spans="1:4">
      <c r="A36" t="s">
        <v>61</v>
      </c>
      <c r="B36" s="23">
        <f>SKEW('2026 Analysis Data'!$D$3:$D$177)</f>
        <v>-2.0089043680975842</v>
      </c>
      <c r="C36" s="23">
        <f>SKEW('2026 Analysis Data'!$U$2:$U$170)</f>
        <v>9.5009406535491517E-2</v>
      </c>
    </row>
    <row r="37" spans="1:4">
      <c r="A37" t="s">
        <v>63</v>
      </c>
      <c r="B37" s="23">
        <f>KURT('2026 Analysis Data'!$D$3:$D$177)</f>
        <v>12.038132928178984</v>
      </c>
      <c r="C37" s="23">
        <f>KURT('2026 Analysis Data'!$U$2:$U$170)</f>
        <v>0.78638679026615366</v>
      </c>
    </row>
    <row r="38" spans="1:4">
      <c r="A38" t="s">
        <v>65</v>
      </c>
      <c r="B38" s="6">
        <f>-PERCENTILE('2026 Analysis Data'!$D$3:$D$177,0.05)</f>
        <v>2.3639379923033775E-3</v>
      </c>
      <c r="C38" s="6">
        <f>-PERCENTILE('2026 Analysis Data'!$U$2:$U$170,0.05)</f>
        <v>1.406071285213395E-2</v>
      </c>
    </row>
    <row r="39" spans="1:4">
      <c r="A39" t="s">
        <v>67</v>
      </c>
      <c r="B39" s="6">
        <f>-AVERAGEIF('2026 Analysis Data'!$D$3:$D$177,"&lt;="&amp;PERCENTILE('2026 Analysis Data'!$D$3:$D$177,0.05),'2026 Analysis Data'!$D$3:$D$177)</f>
        <v>4.9103044283611442E-3</v>
      </c>
      <c r="C39" s="6">
        <f>-AVERAGEIF('2026 Analysis Data'!$U$2:$U$170,"&lt;="&amp;PERCENTILE('2026 Analysis Data'!$U$2:$U$170,0.05),'2026 Analysis Data'!$U$2:$U$170)</f>
        <v>1.6924868920824884E-2</v>
      </c>
    </row>
    <row r="40" spans="1:4">
      <c r="A40" t="s">
        <v>69</v>
      </c>
      <c r="B40" s="6">
        <f>-PERCENTILE('2026 Analysis Data'!$D$3:$D$177,0.01)</f>
        <v>5.9053589001638995E-3</v>
      </c>
      <c r="C40" s="6">
        <f>-PERCENTILE('2026 Analysis Data'!$U$2:$U$170,0.01)</f>
        <v>1.6940835125998938E-2</v>
      </c>
    </row>
    <row r="41" spans="1:4">
      <c r="A41" t="s">
        <v>70</v>
      </c>
      <c r="B41" s="6">
        <f>-AVERAGEIF('2026 Analysis Data'!$D$3:$D$177,"&lt;="&amp;PERCENTILE('2026 Analysis Data'!$D$3:$D$177,0.01),'2026 Analysis Data'!$D$3:$D$177)</f>
        <v>9.9967407308901857E-3</v>
      </c>
      <c r="C41" s="6">
        <f>-AVERAGEIF('2026 Analysis Data'!$U$2:$U$170,"&lt;="&amp;PERCENTILE('2026 Analysis Data'!$U$2:$U$170,0.01),'2026 Analysis Data'!$U$2:$U$170)</f>
        <v>2.1925797964061022E-2</v>
      </c>
    </row>
    <row r="42" spans="1:4">
      <c r="A42" t="s">
        <v>72</v>
      </c>
      <c r="B42" s="23">
        <f>PERCENTILE('2026 Analysis Data'!$D$3:$D$177,0.95)/ABS(PERCENTILE('2026 Analysis Data'!$D$3:$D$177,0.05))</f>
        <v>1.2980519609893708</v>
      </c>
      <c r="C42" s="23">
        <f>PERCENTILE('2026 Analysis Data'!$U$2:$U$170,0.95)/ABS(PERCENTILE('2026 Analysis Data'!$U$2:$U$170,0.05))</f>
        <v>1.0461704114685866</v>
      </c>
    </row>
    <row r="43" spans="1:4">
      <c r="A43" t="s">
        <v>74</v>
      </c>
      <c r="B43" s="22">
        <v>10</v>
      </c>
      <c r="C43" s="22">
        <v>9</v>
      </c>
    </row>
    <row r="44" spans="1:4">
      <c r="A44" t="s">
        <v>75</v>
      </c>
      <c r="B44" s="22">
        <v>4</v>
      </c>
      <c r="C44" s="22">
        <v>5</v>
      </c>
    </row>
    <row r="45" spans="1:4">
      <c r="A45" t="s">
        <v>76</v>
      </c>
      <c r="B45" s="6">
        <f>MAX('2026 Monthly Returns'!$B$2:$B$10)</f>
        <v>2.5626185042672001E-2</v>
      </c>
      <c r="C45" s="6">
        <f>MAX('2026 Monthly Returns'!$C$2:$C$10)</f>
        <v>0.10423342503354394</v>
      </c>
    </row>
    <row r="46" spans="1:4">
      <c r="A46" t="s">
        <v>77</v>
      </c>
      <c r="B46" s="6">
        <f>MIN('2026 Monthly Returns'!$B$2:$B$10)</f>
        <v>-9.7446567132212225E-3</v>
      </c>
      <c r="C46" s="6">
        <f>MIN('2026 Monthly Returns'!$C$2:$C$10)</f>
        <v>-5.0932709976042712E-2</v>
      </c>
    </row>
    <row r="47" spans="1:4">
      <c r="A47" t="s">
        <v>78</v>
      </c>
      <c r="B47" s="6">
        <f>COUNTIF('2026 Monthly Returns'!$B$2:$B$10,"&gt;0")/COUNT('2026 Monthly Returns'!$B$2:$B$10)</f>
        <v>0.77777777777777779</v>
      </c>
      <c r="C47" s="6">
        <f>COUNTIF('2026 Monthly Returns'!$C$2:$C$10,"&gt;0")/COUNT('2026 Monthly Returns'!$C$2:$C$10)</f>
        <v>0.44444444444444442</v>
      </c>
    </row>
    <row r="48" spans="1:4">
      <c r="A48" t="s">
        <v>79</v>
      </c>
      <c r="B48" s="6">
        <f>'2026 Analysis Data'!G177</f>
        <v>-2.0548148540812106E-3</v>
      </c>
      <c r="C48" s="6">
        <f>'2026 Analysis Data'!K177</f>
        <v>-3.2106721511376834E-3</v>
      </c>
    </row>
    <row r="51" spans="1:4" ht="15">
      <c r="A51" s="29" t="s">
        <v>161</v>
      </c>
      <c r="B51" s="29"/>
      <c r="C51" s="29"/>
      <c r="D51" s="29"/>
    </row>
    <row r="52" spans="1:4" ht="15">
      <c r="A52" s="24" t="s">
        <v>17</v>
      </c>
      <c r="B52" s="24" t="s">
        <v>156</v>
      </c>
      <c r="C52" s="24" t="s">
        <v>19</v>
      </c>
      <c r="D52" s="24" t="s">
        <v>20</v>
      </c>
    </row>
    <row r="53" spans="1:4">
      <c r="A53" t="s">
        <v>138</v>
      </c>
      <c r="B53" s="1">
        <v>46181</v>
      </c>
      <c r="C53" s="1">
        <v>46055</v>
      </c>
    </row>
    <row r="54" spans="1:4">
      <c r="A54" t="s">
        <v>139</v>
      </c>
      <c r="B54" s="1">
        <v>46185</v>
      </c>
      <c r="C54" s="1">
        <v>46111</v>
      </c>
    </row>
    <row r="55" spans="1:4">
      <c r="A55" t="s">
        <v>140</v>
      </c>
      <c r="B55" s="1">
        <v>46245</v>
      </c>
      <c r="C55" s="1">
        <v>46127</v>
      </c>
    </row>
    <row r="56" spans="1:4">
      <c r="A56" t="s">
        <v>141</v>
      </c>
      <c r="B56" s="22">
        <v>4</v>
      </c>
      <c r="C56" s="22">
        <v>56</v>
      </c>
    </row>
    <row r="57" spans="1:4">
      <c r="A57" t="s">
        <v>142</v>
      </c>
      <c r="B57" s="22">
        <v>60</v>
      </c>
      <c r="C57" s="22">
        <v>16</v>
      </c>
    </row>
    <row r="58" spans="1:4">
      <c r="A58" t="s">
        <v>143</v>
      </c>
      <c r="B58" s="22">
        <v>64</v>
      </c>
      <c r="C58" s="22">
        <v>72</v>
      </c>
    </row>
    <row r="59" spans="1:4">
      <c r="A59" t="s">
        <v>162</v>
      </c>
      <c r="B59" s="6">
        <v>0.20101227008236244</v>
      </c>
      <c r="C59" s="6">
        <v>0.90693820917258861</v>
      </c>
      <c r="D59" t="s">
        <v>163</v>
      </c>
    </row>
    <row r="61" spans="1:4" ht="15">
      <c r="A61" s="29" t="s">
        <v>89</v>
      </c>
      <c r="B61" s="29"/>
      <c r="C61" s="29"/>
      <c r="D61" s="29"/>
    </row>
    <row r="62" spans="1:4" ht="15">
      <c r="A62" s="24" t="s">
        <v>17</v>
      </c>
      <c r="B62" s="24" t="s">
        <v>90</v>
      </c>
      <c r="C62" s="24" t="s">
        <v>91</v>
      </c>
      <c r="D62" s="24"/>
    </row>
    <row r="63" spans="1:4">
      <c r="A63" t="s">
        <v>92</v>
      </c>
      <c r="B63" s="22">
        <f>COUNT('2026 Analysis Data'!$L$3:$L$177)</f>
        <v>169</v>
      </c>
      <c r="C63" s="30" t="s">
        <v>164</v>
      </c>
      <c r="D63" s="30" t="s">
        <v>164</v>
      </c>
    </row>
    <row r="64" spans="1:4">
      <c r="A64" t="s">
        <v>93</v>
      </c>
      <c r="B64" s="23">
        <f>CORREL('2026 Analysis Data'!$L$3:$L$177,'2026 Analysis Data'!$M$3:$M$177)</f>
        <v>-0.14413914255789298</v>
      </c>
      <c r="C64" s="30" t="s">
        <v>165</v>
      </c>
      <c r="D64" s="30" t="s">
        <v>165</v>
      </c>
    </row>
    <row r="65" spans="1:4">
      <c r="A65" t="s">
        <v>95</v>
      </c>
      <c r="B65" s="23">
        <f>SLOPE('2026 Analysis Data'!$L$3:$L$177,'2026 Analysis Data'!$M$3:$M$177)</f>
        <v>-3.3991050243444385E-2</v>
      </c>
      <c r="C65" s="30" t="s">
        <v>166</v>
      </c>
      <c r="D65" s="30" t="s">
        <v>166</v>
      </c>
    </row>
    <row r="66" spans="1:4">
      <c r="A66" t="s">
        <v>97</v>
      </c>
      <c r="B66" s="6">
        <f>RSQ('2026 Analysis Data'!$L$3:$L$177,'2026 Analysis Data'!$M$3:$M$177)</f>
        <v>2.0776092417324601E-2</v>
      </c>
      <c r="C66" s="30" t="s">
        <v>167</v>
      </c>
      <c r="D66" s="30" t="s">
        <v>167</v>
      </c>
    </row>
    <row r="67" spans="1:4">
      <c r="A67" t="s">
        <v>99</v>
      </c>
      <c r="B67" s="6">
        <f>(AVERAGE('2026 Analysis Data'!$L$3:$L$177)-SLOPE('2026 Analysis Data'!$L$3:$L$177,'2026 Analysis Data'!$M$3:$M$177)*AVERAGE('2026 Analysis Data'!$M$3:$M$177))*$B$6</f>
        <v>0.1487781945182296</v>
      </c>
      <c r="C67" s="30" t="s">
        <v>168</v>
      </c>
      <c r="D67" s="30" t="s">
        <v>168</v>
      </c>
    </row>
    <row r="68" spans="1:4">
      <c r="A68" t="s">
        <v>101</v>
      </c>
      <c r="B68" s="6">
        <f>STDEV('2026 Analysis Data'!$N$3:$N$177)*SQRT($B$6)</f>
        <v>0.14232060257018139</v>
      </c>
      <c r="C68" s="30" t="s">
        <v>169</v>
      </c>
      <c r="D68" s="30" t="s">
        <v>169</v>
      </c>
    </row>
    <row r="69" spans="1:4">
      <c r="A69" t="s">
        <v>103</v>
      </c>
      <c r="B69" s="23">
        <f>AVERAGE('2026 Analysis Data'!$N$3:$N$177)/STDEV('2026 Analysis Data'!$N$3:$N$177)*SQRT($B$6)</f>
        <v>-0.19262721053446188</v>
      </c>
      <c r="C69" s="30" t="s">
        <v>170</v>
      </c>
      <c r="D69" s="30" t="s">
        <v>170</v>
      </c>
    </row>
    <row r="70" spans="1:4">
      <c r="A70" t="s">
        <v>105</v>
      </c>
      <c r="B70" s="6">
        <f>AVERAGEIF('2026 Analysis Data'!$M$3:$M$177,"&gt;0",'2026 Analysis Data'!$L$3:$L$177)/AVERAGEIF('2026 Analysis Data'!$M$3:$M$177,"&gt;0",'2026 Analysis Data'!$M$3:$M$177)</f>
        <v>4.8036414159993553E-2</v>
      </c>
      <c r="C70" s="30" t="s">
        <v>171</v>
      </c>
      <c r="D70" s="30" t="s">
        <v>171</v>
      </c>
    </row>
    <row r="71" spans="1:4">
      <c r="A71" t="s">
        <v>107</v>
      </c>
      <c r="B71" s="6">
        <f>AVERAGEIF('2026 Analysis Data'!$M$3:$M$177,"&lt;0",'2026 Analysis Data'!$L$3:$L$177)/AVERAGEIF('2026 Analysis Data'!$M$3:$M$177,"&lt;0",'2026 Analysis Data'!$M$3:$M$177)</f>
        <v>-0.13470555554036473</v>
      </c>
      <c r="C71" s="30" t="s">
        <v>172</v>
      </c>
      <c r="D71" s="30" t="s">
        <v>172</v>
      </c>
    </row>
    <row r="72" spans="1:4">
      <c r="A72" t="s">
        <v>109</v>
      </c>
      <c r="B72" s="6">
        <v>0.52071005917159763</v>
      </c>
      <c r="C72" s="30" t="s">
        <v>173</v>
      </c>
      <c r="D72" s="30" t="s">
        <v>173</v>
      </c>
    </row>
    <row r="73" spans="1:4">
      <c r="A73" t="s">
        <v>174</v>
      </c>
      <c r="B73" s="6">
        <f>'2026 Analysis Data'!O177</f>
        <v>-2.4833070550795422E-2</v>
      </c>
      <c r="C73" s="30" t="s">
        <v>175</v>
      </c>
      <c r="D73" s="30" t="s">
        <v>175</v>
      </c>
    </row>
    <row r="75" spans="1:4" ht="15">
      <c r="A75" s="29" t="s">
        <v>176</v>
      </c>
      <c r="B75" s="29"/>
      <c r="C75" s="29"/>
      <c r="D75" s="29"/>
    </row>
    <row r="76" spans="1:4" ht="28.5">
      <c r="A76" s="10" t="s">
        <v>177</v>
      </c>
      <c r="B76" s="10" t="s">
        <v>178</v>
      </c>
      <c r="C76" s="10"/>
      <c r="D76" s="10" t="s">
        <v>179</v>
      </c>
    </row>
    <row r="77" spans="1:4" ht="28.5">
      <c r="A77" s="10" t="s">
        <v>180</v>
      </c>
      <c r="B77" s="10" t="s">
        <v>181</v>
      </c>
      <c r="C77" s="10"/>
      <c r="D77" s="10" t="s">
        <v>182</v>
      </c>
    </row>
    <row r="78" spans="1:4" ht="28.5">
      <c r="A78" s="10" t="s">
        <v>183</v>
      </c>
      <c r="B78" s="10" t="s">
        <v>184</v>
      </c>
      <c r="C78" s="10"/>
      <c r="D78" s="10" t="s">
        <v>185</v>
      </c>
    </row>
    <row r="79" spans="1:4" ht="28.5">
      <c r="A79" s="10" t="s">
        <v>120</v>
      </c>
      <c r="B79" s="10" t="s">
        <v>186</v>
      </c>
      <c r="C79" s="10"/>
      <c r="D79" s="10" t="s">
        <v>187</v>
      </c>
    </row>
    <row r="80" spans="1:4" ht="28.5">
      <c r="A80" s="10" t="s">
        <v>122</v>
      </c>
      <c r="B80" s="10" t="s">
        <v>188</v>
      </c>
      <c r="C80" s="10"/>
      <c r="D80" s="10" t="s">
        <v>189</v>
      </c>
    </row>
  </sheetData>
  <mergeCells count="17">
    <mergeCell ref="C73:D73"/>
    <mergeCell ref="A75:D75"/>
    <mergeCell ref="C68:D68"/>
    <mergeCell ref="C69:D69"/>
    <mergeCell ref="C70:D70"/>
    <mergeCell ref="C71:D71"/>
    <mergeCell ref="C72:D72"/>
    <mergeCell ref="C63:D63"/>
    <mergeCell ref="C64:D64"/>
    <mergeCell ref="C65:D65"/>
    <mergeCell ref="C66:D66"/>
    <mergeCell ref="C67:D67"/>
    <mergeCell ref="A1:D1"/>
    <mergeCell ref="A3:D3"/>
    <mergeCell ref="A10:D10"/>
    <mergeCell ref="A51:D51"/>
    <mergeCell ref="A61:D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77"/>
  <sheetViews>
    <sheetView workbookViewId="0"/>
  </sheetViews>
  <sheetFormatPr defaultRowHeight="14.25"/>
  <cols>
    <col min="1" max="1" width="14" customWidth="1"/>
    <col min="2" max="3" width="16" customWidth="1"/>
    <col min="4" max="20" width="18" customWidth="1"/>
    <col min="21" max="22" width="20" customWidth="1"/>
  </cols>
  <sheetData>
    <row r="1" spans="1:22" ht="30">
      <c r="A1" s="24" t="s">
        <v>0</v>
      </c>
      <c r="B1" s="24" t="s">
        <v>1</v>
      </c>
      <c r="C1" s="24" t="s">
        <v>2</v>
      </c>
      <c r="D1" s="24" t="s">
        <v>190</v>
      </c>
      <c r="E1" s="24" t="s">
        <v>191</v>
      </c>
      <c r="F1" s="24" t="s">
        <v>192</v>
      </c>
      <c r="G1" s="24" t="s">
        <v>193</v>
      </c>
      <c r="H1" s="24" t="s">
        <v>130</v>
      </c>
      <c r="I1" s="24" t="s">
        <v>131</v>
      </c>
      <c r="J1" s="24" t="s">
        <v>194</v>
      </c>
      <c r="K1" s="24" t="s">
        <v>195</v>
      </c>
      <c r="L1" s="24" t="s">
        <v>196</v>
      </c>
      <c r="M1" s="24" t="s">
        <v>197</v>
      </c>
      <c r="N1" s="24" t="s">
        <v>198</v>
      </c>
      <c r="O1" s="24" t="s">
        <v>174</v>
      </c>
      <c r="P1" s="24" t="s">
        <v>199</v>
      </c>
      <c r="Q1" s="24" t="s">
        <v>200</v>
      </c>
      <c r="R1" s="24" t="s">
        <v>201</v>
      </c>
      <c r="S1" s="24" t="s">
        <v>202</v>
      </c>
      <c r="T1" s="24" t="s">
        <v>203</v>
      </c>
      <c r="U1" s="24" t="s">
        <v>204</v>
      </c>
      <c r="V1" s="24" t="s">
        <v>205</v>
      </c>
    </row>
    <row r="2" spans="1:22">
      <c r="A2" s="20">
        <f>IF('20230101-20261006'!A811="","",'20230101-20261006'!A811)</f>
        <v>46055</v>
      </c>
      <c r="B2" s="21">
        <f>IF('20230101-20261006'!B811="","",'20230101-20261006'!B811)</f>
        <v>5213590.3104329798</v>
      </c>
      <c r="C2" s="21">
        <f>IF('20230101-20261006'!C811="","",'20230101-20261006'!C811)</f>
        <v>6976.44</v>
      </c>
      <c r="D2" s="8" t="str">
        <f>""</f>
        <v/>
      </c>
      <c r="E2" s="8">
        <f>0</f>
        <v>0</v>
      </c>
      <c r="F2" s="8">
        <f>0</f>
        <v>0</v>
      </c>
      <c r="G2" s="8">
        <f>0</f>
        <v>0</v>
      </c>
      <c r="H2" s="8" t="str">
        <f>""</f>
        <v/>
      </c>
      <c r="I2" s="8">
        <f>0</f>
        <v>0</v>
      </c>
      <c r="J2" s="8">
        <f>0</f>
        <v>0</v>
      </c>
      <c r="K2" s="8">
        <f>0</f>
        <v>0</v>
      </c>
      <c r="L2" s="8" t="str">
        <f>""</f>
        <v/>
      </c>
      <c r="M2" s="8" t="str">
        <f>""</f>
        <v/>
      </c>
      <c r="N2" s="8" t="str">
        <f>""</f>
        <v/>
      </c>
      <c r="O2" s="8">
        <f>0</f>
        <v>0</v>
      </c>
      <c r="P2" s="8" t="str">
        <f>""</f>
        <v/>
      </c>
      <c r="Q2" s="8" t="str">
        <f>""</f>
        <v/>
      </c>
      <c r="R2" s="8">
        <f t="shared" ref="R2:R33" si="0">-10%</f>
        <v>-0.1</v>
      </c>
      <c r="S2" s="8" t="str">
        <f>""</f>
        <v/>
      </c>
      <c r="T2" s="8" t="str">
        <f>""</f>
        <v/>
      </c>
      <c r="U2" s="6">
        <f t="shared" ref="U2:U10" si="1">H3</f>
        <v>-8.4039997477222128E-3</v>
      </c>
      <c r="V2" s="6">
        <f t="shared" ref="V2:V33" si="2">MIN(U2,0)^2</f>
        <v>7.0627211759715015E-5</v>
      </c>
    </row>
    <row r="3" spans="1:22">
      <c r="A3" s="20">
        <f>IF('20230101-20261006'!A812="","",'20230101-20261006'!A812)</f>
        <v>46056</v>
      </c>
      <c r="B3" s="21">
        <f>IF('20230101-20261006'!B812="","",'20230101-20261006'!B812)</f>
        <v>5207013.5461529698</v>
      </c>
      <c r="C3" s="21">
        <f>IF('20230101-20261006'!C812="","",'20230101-20261006'!C812)</f>
        <v>6917.81</v>
      </c>
      <c r="D3" s="8">
        <f t="shared" ref="D3:D34" si="3">IF(OR(B3="",B2=""),"",B3/B2-1)</f>
        <v>-1.2614654946802029E-3</v>
      </c>
      <c r="E3" s="8">
        <f t="shared" ref="E3:E34" si="4">IF(D3="",E2,(1+E2)*(1+D3)-1)</f>
        <v>-1.2614654946802029E-3</v>
      </c>
      <c r="F3" s="8">
        <f t="shared" ref="F3:F34" si="5">MAX(F2,E3)</f>
        <v>0</v>
      </c>
      <c r="G3" s="8">
        <f t="shared" ref="G3:G34" si="6">(1+E3)/(1+F3)-1</f>
        <v>-1.2614654946802029E-3</v>
      </c>
      <c r="H3" s="8">
        <f t="shared" ref="H3:H11" si="7">C3/C2-1</f>
        <v>-8.4039997477222128E-3</v>
      </c>
      <c r="I3" s="8">
        <f t="shared" ref="I3:I34" si="8">IF(H3="",I2,(1+I2)*(1+H3)-1)</f>
        <v>-8.4039997477222128E-3</v>
      </c>
      <c r="J3" s="8">
        <f t="shared" ref="J3:J34" si="9">MAX(J2,I3)</f>
        <v>0</v>
      </c>
      <c r="K3" s="8">
        <f t="shared" ref="K3:K34" si="10">(1+I3)/(1+J3)-1</f>
        <v>-8.4039997477222128E-3</v>
      </c>
      <c r="L3" s="8">
        <f t="shared" ref="L3:L11" si="11">B3/B2-1</f>
        <v>-1.2614654946802029E-3</v>
      </c>
      <c r="M3" s="8">
        <f t="shared" ref="M3:M11" si="12">H3</f>
        <v>-8.4039997477222128E-3</v>
      </c>
      <c r="N3" s="8">
        <f t="shared" ref="N3:N11" si="13">L3-M3</f>
        <v>7.14253425304201E-3</v>
      </c>
      <c r="O3" s="8">
        <f t="shared" ref="O3:O34" si="14">IF(N3="",O2,(1+O2)*(1+N3)-1)</f>
        <v>7.14253425304201E-3</v>
      </c>
      <c r="P3" s="8">
        <f t="shared" ref="P3:P34" si="15">MIN(D3,0)^2</f>
        <v>1.5912951942687689E-6</v>
      </c>
      <c r="Q3" s="8">
        <f t="shared" ref="Q3:Q34" si="16">IF(H3="","",MIN(H3,0)^2)</f>
        <v>7.0627211759715015E-5</v>
      </c>
      <c r="R3" s="8">
        <f t="shared" si="0"/>
        <v>-0.1</v>
      </c>
      <c r="S3" s="8" t="str">
        <f>""</f>
        <v/>
      </c>
      <c r="T3" s="8" t="str">
        <f>""</f>
        <v/>
      </c>
      <c r="U3" s="6">
        <f t="shared" si="1"/>
        <v>-5.0724145358140849E-3</v>
      </c>
      <c r="V3" s="6">
        <f t="shared" si="2"/>
        <v>2.5729389223138017E-5</v>
      </c>
    </row>
    <row r="4" spans="1:22">
      <c r="A4" s="20">
        <f>IF('20230101-20261006'!A813="","",'20230101-20261006'!A813)</f>
        <v>46057</v>
      </c>
      <c r="B4" s="21">
        <f>IF('20230101-20261006'!B813="","",'20230101-20261006'!B813)</f>
        <v>5197203.6248754701</v>
      </c>
      <c r="C4" s="21">
        <f>IF('20230101-20261006'!C813="","",'20230101-20261006'!C813)</f>
        <v>6882.72</v>
      </c>
      <c r="D4" s="8">
        <f t="shared" si="3"/>
        <v>-1.8839822847681598E-3</v>
      </c>
      <c r="E4" s="8">
        <f t="shared" si="4"/>
        <v>-3.1430712008035933E-3</v>
      </c>
      <c r="F4" s="8">
        <f t="shared" si="5"/>
        <v>0</v>
      </c>
      <c r="G4" s="8">
        <f t="shared" si="6"/>
        <v>-3.1430712008035933E-3</v>
      </c>
      <c r="H4" s="8">
        <f t="shared" si="7"/>
        <v>-5.0724145358140849E-3</v>
      </c>
      <c r="I4" s="8">
        <f t="shared" si="8"/>
        <v>-1.3433785713056978E-2</v>
      </c>
      <c r="J4" s="8">
        <f t="shared" si="9"/>
        <v>0</v>
      </c>
      <c r="K4" s="8">
        <f t="shared" si="10"/>
        <v>-1.3433785713056978E-2</v>
      </c>
      <c r="L4" s="8">
        <f t="shared" si="11"/>
        <v>-1.8839822847681598E-3</v>
      </c>
      <c r="M4" s="8">
        <f t="shared" si="12"/>
        <v>-5.0724145358140849E-3</v>
      </c>
      <c r="N4" s="8">
        <f t="shared" si="13"/>
        <v>3.1884322510459251E-3</v>
      </c>
      <c r="O4" s="8">
        <f t="shared" si="14"/>
        <v>1.0353739990654365E-2</v>
      </c>
      <c r="P4" s="8">
        <f t="shared" si="15"/>
        <v>3.5493892493202552E-6</v>
      </c>
      <c r="Q4" s="8">
        <f t="shared" si="16"/>
        <v>2.5729389223138017E-5</v>
      </c>
      <c r="R4" s="8">
        <f t="shared" si="0"/>
        <v>-0.1</v>
      </c>
      <c r="S4" s="8" t="str">
        <f>""</f>
        <v/>
      </c>
      <c r="T4" s="8" t="str">
        <f>""</f>
        <v/>
      </c>
      <c r="U4" s="6">
        <f t="shared" si="1"/>
        <v>-1.2250970546528239E-2</v>
      </c>
      <c r="V4" s="6">
        <f t="shared" si="2"/>
        <v>1.5008627933190243E-4</v>
      </c>
    </row>
    <row r="5" spans="1:22">
      <c r="A5" s="20">
        <f>IF('20230101-20261006'!A814="","",'20230101-20261006'!A814)</f>
        <v>46058</v>
      </c>
      <c r="B5" s="21">
        <f>IF('20230101-20261006'!B814="","",'20230101-20261006'!B814)</f>
        <v>5214746.3845295701</v>
      </c>
      <c r="C5" s="21">
        <f>IF('20230101-20261006'!C814="","",'20230101-20261006'!C814)</f>
        <v>6798.4</v>
      </c>
      <c r="D5" s="8">
        <f t="shared" si="3"/>
        <v>3.3754228081683824E-3</v>
      </c>
      <c r="E5" s="8">
        <f t="shared" si="4"/>
        <v>2.2174241314587562E-4</v>
      </c>
      <c r="F5" s="8">
        <f t="shared" si="5"/>
        <v>2.2174241314587562E-4</v>
      </c>
      <c r="G5" s="8">
        <f t="shared" si="6"/>
        <v>0</v>
      </c>
      <c r="H5" s="8">
        <f t="shared" si="7"/>
        <v>-1.2250970546528239E-2</v>
      </c>
      <c r="I5" s="8">
        <f t="shared" si="8"/>
        <v>-2.5520179346486205E-2</v>
      </c>
      <c r="J5" s="8">
        <f t="shared" si="9"/>
        <v>0</v>
      </c>
      <c r="K5" s="8">
        <f t="shared" si="10"/>
        <v>-2.5520179346486205E-2</v>
      </c>
      <c r="L5" s="8">
        <f t="shared" si="11"/>
        <v>3.3754228081683824E-3</v>
      </c>
      <c r="M5" s="8">
        <f t="shared" si="12"/>
        <v>-1.2250970546528239E-2</v>
      </c>
      <c r="N5" s="8">
        <f t="shared" si="13"/>
        <v>1.5626393354696622E-2</v>
      </c>
      <c r="O5" s="8">
        <f t="shared" si="14"/>
        <v>2.6141924959137031E-2</v>
      </c>
      <c r="P5" s="8">
        <f t="shared" si="15"/>
        <v>0</v>
      </c>
      <c r="Q5" s="8">
        <f t="shared" si="16"/>
        <v>1.5008627933190243E-4</v>
      </c>
      <c r="R5" s="8">
        <f t="shared" si="0"/>
        <v>-0.1</v>
      </c>
      <c r="S5" s="8" t="str">
        <f>""</f>
        <v/>
      </c>
      <c r="T5" s="8" t="str">
        <f>""</f>
        <v/>
      </c>
      <c r="U5" s="6">
        <f t="shared" si="1"/>
        <v>1.9695810779006839E-2</v>
      </c>
      <c r="V5" s="6">
        <f t="shared" si="2"/>
        <v>0</v>
      </c>
    </row>
    <row r="6" spans="1:22">
      <c r="A6" s="20">
        <f>IF('20230101-20261006'!A815="","",'20230101-20261006'!A815)</f>
        <v>46059</v>
      </c>
      <c r="B6" s="21">
        <f>IF('20230101-20261006'!B815="","",'20230101-20261006'!B815)</f>
        <v>5197558.6483948799</v>
      </c>
      <c r="C6" s="21">
        <f>IF('20230101-20261006'!C815="","",'20230101-20261006'!C815)</f>
        <v>6932.3</v>
      </c>
      <c r="D6" s="8">
        <f t="shared" si="3"/>
        <v>-3.2959869698899746E-3</v>
      </c>
      <c r="E6" s="8">
        <f t="shared" si="4"/>
        <v>-3.0749754168485355E-3</v>
      </c>
      <c r="F6" s="8">
        <f t="shared" si="5"/>
        <v>2.2174241314587562E-4</v>
      </c>
      <c r="G6" s="8">
        <f t="shared" si="6"/>
        <v>-3.2959869698899746E-3</v>
      </c>
      <c r="H6" s="8">
        <f t="shared" si="7"/>
        <v>1.9695810779006839E-2</v>
      </c>
      <c r="I6" s="8">
        <f t="shared" si="8"/>
        <v>-6.3270091909340964E-3</v>
      </c>
      <c r="J6" s="8">
        <f t="shared" si="9"/>
        <v>0</v>
      </c>
      <c r="K6" s="8">
        <f t="shared" si="10"/>
        <v>-6.3270091909340964E-3</v>
      </c>
      <c r="L6" s="8">
        <f t="shared" si="11"/>
        <v>-3.2959869698899746E-3</v>
      </c>
      <c r="M6" s="8">
        <f t="shared" si="12"/>
        <v>1.9695810779006839E-2</v>
      </c>
      <c r="N6" s="8">
        <f t="shared" si="13"/>
        <v>-2.2991797748896814E-2</v>
      </c>
      <c r="O6" s="8">
        <f t="shared" si="14"/>
        <v>2.5490773588128235E-3</v>
      </c>
      <c r="P6" s="8">
        <f t="shared" si="15"/>
        <v>1.0863530105684496E-5</v>
      </c>
      <c r="Q6" s="8">
        <f t="shared" si="16"/>
        <v>0</v>
      </c>
      <c r="R6" s="8">
        <f t="shared" si="0"/>
        <v>-0.1</v>
      </c>
      <c r="S6" s="8" t="str">
        <f>""</f>
        <v/>
      </c>
      <c r="T6" s="8" t="str">
        <f>""</f>
        <v/>
      </c>
      <c r="U6" s="6">
        <f t="shared" si="1"/>
        <v>4.6910837672922145E-3</v>
      </c>
      <c r="V6" s="6">
        <f t="shared" si="2"/>
        <v>0</v>
      </c>
    </row>
    <row r="7" spans="1:22">
      <c r="A7" s="20">
        <f>IF('20230101-20261006'!A816="","",'20230101-20261006'!A816)</f>
        <v>46062</v>
      </c>
      <c r="B7" s="21">
        <f>IF('20230101-20261006'!B816="","",'20230101-20261006'!B816)</f>
        <v>5201833.5781642701</v>
      </c>
      <c r="C7" s="21">
        <f>IF('20230101-20261006'!C816="","",'20230101-20261006'!C816)</f>
        <v>6964.82</v>
      </c>
      <c r="D7" s="8">
        <f t="shared" si="3"/>
        <v>8.2248802920403818E-4</v>
      </c>
      <c r="E7" s="8">
        <f t="shared" si="4"/>
        <v>-2.2550165181149939E-3</v>
      </c>
      <c r="F7" s="8">
        <f t="shared" si="5"/>
        <v>2.2174241314587562E-4</v>
      </c>
      <c r="G7" s="8">
        <f t="shared" si="6"/>
        <v>-2.4762098505131114E-3</v>
      </c>
      <c r="H7" s="8">
        <f t="shared" si="7"/>
        <v>4.6910837672922145E-3</v>
      </c>
      <c r="I7" s="8">
        <f t="shared" si="8"/>
        <v>-1.6656059537529799E-3</v>
      </c>
      <c r="J7" s="8">
        <f t="shared" si="9"/>
        <v>0</v>
      </c>
      <c r="K7" s="8">
        <f t="shared" si="10"/>
        <v>-1.6656059537529799E-3</v>
      </c>
      <c r="L7" s="8">
        <f t="shared" si="11"/>
        <v>8.2248802920403818E-4</v>
      </c>
      <c r="M7" s="8">
        <f t="shared" si="12"/>
        <v>4.6910837672922145E-3</v>
      </c>
      <c r="N7" s="8">
        <f t="shared" si="13"/>
        <v>-3.8685957380881764E-3</v>
      </c>
      <c r="O7" s="8">
        <f t="shared" si="14"/>
        <v>-1.3293797290817588E-3</v>
      </c>
      <c r="P7" s="8">
        <f t="shared" si="15"/>
        <v>0</v>
      </c>
      <c r="Q7" s="8">
        <f t="shared" si="16"/>
        <v>0</v>
      </c>
      <c r="R7" s="8">
        <f t="shared" si="0"/>
        <v>-0.1</v>
      </c>
      <c r="S7" s="8" t="str">
        <f>""</f>
        <v/>
      </c>
      <c r="T7" s="8" t="str">
        <f>""</f>
        <v/>
      </c>
      <c r="U7" s="6">
        <f t="shared" si="1"/>
        <v>-3.3037465433419788E-3</v>
      </c>
      <c r="V7" s="6">
        <f t="shared" si="2"/>
        <v>1.0914741222644073E-5</v>
      </c>
    </row>
    <row r="8" spans="1:22">
      <c r="A8" s="20">
        <f>IF('20230101-20261006'!A817="","",'20230101-20261006'!A817)</f>
        <v>46063</v>
      </c>
      <c r="B8" s="21">
        <f>IF('20230101-20261006'!B817="","",'20230101-20261006'!B817)</f>
        <v>5203773.0487224702</v>
      </c>
      <c r="C8" s="21">
        <f>IF('20230101-20261006'!C817="","",'20230101-20261006'!C817)</f>
        <v>6941.81</v>
      </c>
      <c r="D8" s="8">
        <f t="shared" si="3"/>
        <v>3.7284363850886848E-4</v>
      </c>
      <c r="E8" s="8">
        <f t="shared" si="4"/>
        <v>-1.8830136481696735E-3</v>
      </c>
      <c r="F8" s="8">
        <f t="shared" si="5"/>
        <v>2.2174241314587562E-4</v>
      </c>
      <c r="G8" s="8">
        <f t="shared" si="6"/>
        <v>-2.1042894510947541E-3</v>
      </c>
      <c r="H8" s="8">
        <f t="shared" si="7"/>
        <v>-3.3037465433419788E-3</v>
      </c>
      <c r="I8" s="8">
        <f t="shared" si="8"/>
        <v>-4.9638497571826701E-3</v>
      </c>
      <c r="J8" s="8">
        <f t="shared" si="9"/>
        <v>0</v>
      </c>
      <c r="K8" s="8">
        <f t="shared" si="10"/>
        <v>-4.9638497571826701E-3</v>
      </c>
      <c r="L8" s="8">
        <f t="shared" si="11"/>
        <v>3.7284363850886848E-4</v>
      </c>
      <c r="M8" s="8">
        <f t="shared" si="12"/>
        <v>-3.3037465433419788E-3</v>
      </c>
      <c r="N8" s="8">
        <f t="shared" si="13"/>
        <v>3.6765901818508473E-3</v>
      </c>
      <c r="O8" s="8">
        <f t="shared" si="14"/>
        <v>2.3423228683092656E-3</v>
      </c>
      <c r="P8" s="8">
        <f t="shared" si="15"/>
        <v>0</v>
      </c>
      <c r="Q8" s="8">
        <f t="shared" si="16"/>
        <v>1.0914741222644073E-5</v>
      </c>
      <c r="R8" s="8">
        <f t="shared" si="0"/>
        <v>-0.1</v>
      </c>
      <c r="S8" s="8" t="str">
        <f>""</f>
        <v/>
      </c>
      <c r="T8" s="8" t="str">
        <f>""</f>
        <v/>
      </c>
      <c r="U8" s="6">
        <f t="shared" si="1"/>
        <v>-4.8978580514336123E-5</v>
      </c>
      <c r="V8" s="6">
        <f t="shared" si="2"/>
        <v>2.3989013491993062E-9</v>
      </c>
    </row>
    <row r="9" spans="1:22">
      <c r="A9" s="20">
        <f>IF('20230101-20261006'!A818="","",'20230101-20261006'!A818)</f>
        <v>46064</v>
      </c>
      <c r="B9" s="21">
        <f>IF('20230101-20261006'!B818="","",'20230101-20261006'!B818)</f>
        <v>5220374.3338377699</v>
      </c>
      <c r="C9" s="21">
        <f>IF('20230101-20261006'!C818="","",'20230101-20261006'!C818)</f>
        <v>6941.47</v>
      </c>
      <c r="D9" s="8">
        <f t="shared" si="3"/>
        <v>3.1902400354248961E-3</v>
      </c>
      <c r="E9" s="8">
        <f t="shared" si="4"/>
        <v>1.3012191217276481E-3</v>
      </c>
      <c r="F9" s="8">
        <f t="shared" si="5"/>
        <v>1.3012191217276481E-3</v>
      </c>
      <c r="G9" s="8">
        <f t="shared" si="6"/>
        <v>0</v>
      </c>
      <c r="H9" s="8">
        <f t="shared" si="7"/>
        <v>-4.8978580514336123E-5</v>
      </c>
      <c r="I9" s="8">
        <f t="shared" si="8"/>
        <v>-5.0125852153820594E-3</v>
      </c>
      <c r="J9" s="8">
        <f t="shared" si="9"/>
        <v>0</v>
      </c>
      <c r="K9" s="8">
        <f t="shared" si="10"/>
        <v>-5.0125852153820594E-3</v>
      </c>
      <c r="L9" s="8">
        <f t="shared" si="11"/>
        <v>3.1902400354248961E-3</v>
      </c>
      <c r="M9" s="8">
        <f t="shared" si="12"/>
        <v>-4.8978580514336123E-5</v>
      </c>
      <c r="N9" s="8">
        <f t="shared" si="13"/>
        <v>3.2392186159392322E-3</v>
      </c>
      <c r="O9" s="8">
        <f t="shared" si="14"/>
        <v>5.589128780088215E-3</v>
      </c>
      <c r="P9" s="8">
        <f t="shared" si="15"/>
        <v>0</v>
      </c>
      <c r="Q9" s="8">
        <f t="shared" si="16"/>
        <v>2.3989013491993062E-9</v>
      </c>
      <c r="R9" s="8">
        <f t="shared" si="0"/>
        <v>-0.1</v>
      </c>
      <c r="S9" s="8" t="str">
        <f>""</f>
        <v/>
      </c>
      <c r="T9" s="8" t="str">
        <f>""</f>
        <v/>
      </c>
      <c r="U9" s="6">
        <f t="shared" si="1"/>
        <v>-1.5660947897203292E-2</v>
      </c>
      <c r="V9" s="6">
        <f t="shared" si="2"/>
        <v>2.4526528903891622E-4</v>
      </c>
    </row>
    <row r="10" spans="1:22">
      <c r="A10" s="20">
        <f>IF('20230101-20261006'!A819="","",'20230101-20261006'!A819)</f>
        <v>46065</v>
      </c>
      <c r="B10" s="21">
        <f>IF('20230101-20261006'!B819="","",'20230101-20261006'!B819)</f>
        <v>5216469.1266836701</v>
      </c>
      <c r="C10" s="21">
        <f>IF('20230101-20261006'!C819="","",'20230101-20261006'!C819)</f>
        <v>6832.76</v>
      </c>
      <c r="D10" s="8">
        <f t="shared" si="3"/>
        <v>-7.4807033066326412E-4</v>
      </c>
      <c r="E10" s="8">
        <f t="shared" si="4"/>
        <v>5.521753876456259E-4</v>
      </c>
      <c r="F10" s="8">
        <f t="shared" si="5"/>
        <v>1.3012191217276481E-3</v>
      </c>
      <c r="G10" s="8">
        <f t="shared" si="6"/>
        <v>-7.4807033066337514E-4</v>
      </c>
      <c r="H10" s="8">
        <f t="shared" si="7"/>
        <v>-1.5660947897203292E-2</v>
      </c>
      <c r="I10" s="8">
        <f t="shared" si="8"/>
        <v>-2.0595031276696929E-2</v>
      </c>
      <c r="J10" s="8">
        <f t="shared" si="9"/>
        <v>0</v>
      </c>
      <c r="K10" s="8">
        <f t="shared" si="10"/>
        <v>-2.0595031276696929E-2</v>
      </c>
      <c r="L10" s="8">
        <f t="shared" si="11"/>
        <v>-7.4807033066326412E-4</v>
      </c>
      <c r="M10" s="8">
        <f t="shared" si="12"/>
        <v>-1.5660947897203292E-2</v>
      </c>
      <c r="N10" s="8">
        <f t="shared" si="13"/>
        <v>1.4912877566540028E-2</v>
      </c>
      <c r="O10" s="8">
        <f t="shared" si="14"/>
        <v>2.0585356339829497E-2</v>
      </c>
      <c r="P10" s="8">
        <f t="shared" si="15"/>
        <v>5.5960921961864533E-7</v>
      </c>
      <c r="Q10" s="8">
        <f t="shared" si="16"/>
        <v>2.4526528903891622E-4</v>
      </c>
      <c r="R10" s="8">
        <f t="shared" si="0"/>
        <v>-0.1</v>
      </c>
      <c r="S10" s="8" t="str">
        <f>""</f>
        <v/>
      </c>
      <c r="T10" s="8" t="str">
        <f>""</f>
        <v/>
      </c>
      <c r="U10" s="6">
        <f t="shared" si="1"/>
        <v>4.9906626312057334E-4</v>
      </c>
      <c r="V10" s="6">
        <f t="shared" si="2"/>
        <v>0</v>
      </c>
    </row>
    <row r="11" spans="1:22">
      <c r="A11" s="20">
        <f>IF('20230101-20261006'!A820="","",'20230101-20261006'!A820)</f>
        <v>46066</v>
      </c>
      <c r="B11" s="21">
        <f>IF('20230101-20261006'!B820="","",'20230101-20261006'!B820)</f>
        <v>5224655.66293367</v>
      </c>
      <c r="C11" s="21">
        <f>IF('20230101-20261006'!C820="","",'20230101-20261006'!C820)</f>
        <v>6836.17</v>
      </c>
      <c r="D11" s="8">
        <f t="shared" si="3"/>
        <v>1.5693635007103524E-3</v>
      </c>
      <c r="E11" s="8">
        <f t="shared" si="4"/>
        <v>2.1224054522552827E-3</v>
      </c>
      <c r="F11" s="8">
        <f t="shared" si="5"/>
        <v>2.1224054522552827E-3</v>
      </c>
      <c r="G11" s="8">
        <f t="shared" si="6"/>
        <v>0</v>
      </c>
      <c r="H11" s="8">
        <f t="shared" si="7"/>
        <v>4.9906626312057334E-4</v>
      </c>
      <c r="I11" s="8">
        <f t="shared" si="8"/>
        <v>-2.0106243298874449E-2</v>
      </c>
      <c r="J11" s="8">
        <f t="shared" si="9"/>
        <v>0</v>
      </c>
      <c r="K11" s="8">
        <f t="shared" si="10"/>
        <v>-2.0106243298874449E-2</v>
      </c>
      <c r="L11" s="8">
        <f t="shared" si="11"/>
        <v>1.5693635007103524E-3</v>
      </c>
      <c r="M11" s="8">
        <f t="shared" si="12"/>
        <v>4.9906626312057334E-4</v>
      </c>
      <c r="N11" s="8">
        <f t="shared" si="13"/>
        <v>1.070297237589779E-3</v>
      </c>
      <c r="O11" s="8">
        <f t="shared" si="14"/>
        <v>2.1677686027444576E-2</v>
      </c>
      <c r="P11" s="8">
        <f t="shared" si="15"/>
        <v>0</v>
      </c>
      <c r="Q11" s="8">
        <f t="shared" si="16"/>
        <v>0</v>
      </c>
      <c r="R11" s="8">
        <f t="shared" si="0"/>
        <v>-0.1</v>
      </c>
      <c r="S11" s="8" t="str">
        <f>""</f>
        <v/>
      </c>
      <c r="T11" s="8" t="str">
        <f>""</f>
        <v/>
      </c>
      <c r="U11" s="6">
        <f t="shared" ref="U11:U43" si="17">H13</f>
        <v>1.0312792104349988E-3</v>
      </c>
      <c r="V11" s="6">
        <f t="shared" si="2"/>
        <v>0</v>
      </c>
    </row>
    <row r="12" spans="1:22">
      <c r="A12" s="20">
        <f>IF('20230101-20261006'!A821="","",'20230101-20261006'!A821)</f>
        <v>46069</v>
      </c>
      <c r="B12" s="21">
        <f>IF('20230101-20261006'!B821="","",'20230101-20261006'!B821)</f>
        <v>5224655.6405489799</v>
      </c>
      <c r="C12" s="21" t="str">
        <f>IF('20230101-20261006'!C821="","",'20230101-20261006'!C821)</f>
        <v/>
      </c>
      <c r="D12" s="8">
        <f t="shared" si="3"/>
        <v>-4.2844335856884186E-9</v>
      </c>
      <c r="E12" s="8">
        <f t="shared" si="4"/>
        <v>2.1224011587284153E-3</v>
      </c>
      <c r="F12" s="8">
        <f t="shared" si="5"/>
        <v>2.1224054522552827E-3</v>
      </c>
      <c r="G12" s="8">
        <f t="shared" si="6"/>
        <v>-4.2844335856884186E-9</v>
      </c>
      <c r="H12" s="8" t="str">
        <f>""</f>
        <v/>
      </c>
      <c r="I12" s="8">
        <f t="shared" si="8"/>
        <v>-2.0106243298874449E-2</v>
      </c>
      <c r="J12" s="8">
        <f t="shared" si="9"/>
        <v>0</v>
      </c>
      <c r="K12" s="8">
        <f t="shared" si="10"/>
        <v>-2.0106243298874449E-2</v>
      </c>
      <c r="L12" s="8" t="str">
        <f>""</f>
        <v/>
      </c>
      <c r="M12" s="8" t="str">
        <f>""</f>
        <v/>
      </c>
      <c r="N12" s="8" t="str">
        <f>""</f>
        <v/>
      </c>
      <c r="O12" s="8">
        <f t="shared" si="14"/>
        <v>2.1677686027444576E-2</v>
      </c>
      <c r="P12" s="8">
        <f t="shared" si="15"/>
        <v>1.835637115017492E-17</v>
      </c>
      <c r="Q12" s="8" t="str">
        <f t="shared" si="16"/>
        <v/>
      </c>
      <c r="R12" s="8">
        <f t="shared" si="0"/>
        <v>-0.1</v>
      </c>
      <c r="S12" s="8" t="str">
        <f>""</f>
        <v/>
      </c>
      <c r="T12" s="8" t="str">
        <f>""</f>
        <v/>
      </c>
      <c r="U12" s="6">
        <f t="shared" si="17"/>
        <v>5.5660931549768033E-3</v>
      </c>
      <c r="V12" s="6">
        <f t="shared" si="2"/>
        <v>0</v>
      </c>
    </row>
    <row r="13" spans="1:22">
      <c r="A13" s="20">
        <f>IF('20230101-20261006'!A822="","",'20230101-20261006'!A822)</f>
        <v>46070</v>
      </c>
      <c r="B13" s="21">
        <f>IF('20230101-20261006'!B822="","",'20230101-20261006'!B822)</f>
        <v>5225973.2430489697</v>
      </c>
      <c r="C13" s="21">
        <f>IF('20230101-20261006'!C822="","",'20230101-20261006'!C822)</f>
        <v>6843.22</v>
      </c>
      <c r="D13" s="8">
        <f t="shared" si="3"/>
        <v>2.5218934809090321E-4</v>
      </c>
      <c r="E13" s="8">
        <f t="shared" si="4"/>
        <v>2.3751257537838466E-3</v>
      </c>
      <c r="F13" s="8">
        <f t="shared" si="5"/>
        <v>2.3751257537838466E-3</v>
      </c>
      <c r="G13" s="8">
        <f t="shared" si="6"/>
        <v>0</v>
      </c>
      <c r="H13" s="8">
        <f>C13/C11-1</f>
        <v>1.0312792104349988E-3</v>
      </c>
      <c r="I13" s="8">
        <f t="shared" si="8"/>
        <v>-1.9095699239153552E-2</v>
      </c>
      <c r="J13" s="8">
        <f t="shared" si="9"/>
        <v>0</v>
      </c>
      <c r="K13" s="8">
        <f t="shared" si="10"/>
        <v>-1.9095699239153552E-2</v>
      </c>
      <c r="L13" s="8">
        <f>B13/B11-1</f>
        <v>2.521850625769595E-4</v>
      </c>
      <c r="M13" s="8">
        <f t="shared" ref="M13:M45" si="18">H13</f>
        <v>1.0312792104349988E-3</v>
      </c>
      <c r="N13" s="8">
        <f t="shared" ref="N13:N45" si="19">L13-M13</f>
        <v>-7.7909414785803932E-4</v>
      </c>
      <c r="O13" s="8">
        <f t="shared" si="14"/>
        <v>2.0881702921263345E-2</v>
      </c>
      <c r="P13" s="8">
        <f t="shared" si="15"/>
        <v>0</v>
      </c>
      <c r="Q13" s="8">
        <f t="shared" si="16"/>
        <v>0</v>
      </c>
      <c r="R13" s="8">
        <f t="shared" si="0"/>
        <v>-0.1</v>
      </c>
      <c r="S13" s="8" t="str">
        <f>""</f>
        <v/>
      </c>
      <c r="T13" s="8" t="str">
        <f>""</f>
        <v/>
      </c>
      <c r="U13" s="6">
        <f t="shared" si="17"/>
        <v>-2.8221370640183485E-3</v>
      </c>
      <c r="V13" s="6">
        <f t="shared" si="2"/>
        <v>7.9644576081061037E-6</v>
      </c>
    </row>
    <row r="14" spans="1:22">
      <c r="A14" s="20">
        <f>IF('20230101-20261006'!A823="","",'20230101-20261006'!A823)</f>
        <v>46071</v>
      </c>
      <c r="B14" s="21">
        <f>IF('20230101-20261006'!B823="","",'20230101-20261006'!B823)</f>
        <v>5232075.75577957</v>
      </c>
      <c r="C14" s="21">
        <f>IF('20230101-20261006'!C823="","",'20230101-20261006'!C823)</f>
        <v>6881.31</v>
      </c>
      <c r="D14" s="8">
        <f t="shared" si="3"/>
        <v>1.1677275115629104E-3</v>
      </c>
      <c r="E14" s="8">
        <f t="shared" si="4"/>
        <v>3.5456267650328943E-3</v>
      </c>
      <c r="F14" s="8">
        <f t="shared" si="5"/>
        <v>3.5456267650328943E-3</v>
      </c>
      <c r="G14" s="8">
        <f t="shared" si="6"/>
        <v>0</v>
      </c>
      <c r="H14" s="8">
        <f t="shared" ref="H14:H45" si="20">C14/C13-1</f>
        <v>5.5660931549768033E-3</v>
      </c>
      <c r="I14" s="8">
        <f t="shared" si="8"/>
        <v>-1.3635894525001246E-2</v>
      </c>
      <c r="J14" s="8">
        <f t="shared" si="9"/>
        <v>0</v>
      </c>
      <c r="K14" s="8">
        <f t="shared" si="10"/>
        <v>-1.3635894525001246E-2</v>
      </c>
      <c r="L14" s="8">
        <f t="shared" ref="L14:L45" si="21">B14/B13-1</f>
        <v>1.1677275115629104E-3</v>
      </c>
      <c r="M14" s="8">
        <f t="shared" si="18"/>
        <v>5.5660931549768033E-3</v>
      </c>
      <c r="N14" s="8">
        <f t="shared" si="19"/>
        <v>-4.3983656434138929E-3</v>
      </c>
      <c r="O14" s="8">
        <f t="shared" si="14"/>
        <v>1.6391491913144485E-2</v>
      </c>
      <c r="P14" s="8">
        <f t="shared" si="15"/>
        <v>0</v>
      </c>
      <c r="Q14" s="8">
        <f t="shared" si="16"/>
        <v>0</v>
      </c>
      <c r="R14" s="8">
        <f t="shared" si="0"/>
        <v>-0.1</v>
      </c>
      <c r="S14" s="8" t="str">
        <f>""</f>
        <v/>
      </c>
      <c r="T14" s="8" t="str">
        <f>""</f>
        <v/>
      </c>
      <c r="U14" s="6">
        <f t="shared" si="17"/>
        <v>6.9397789821754596E-3</v>
      </c>
      <c r="V14" s="6">
        <f t="shared" si="2"/>
        <v>0</v>
      </c>
    </row>
    <row r="15" spans="1:22">
      <c r="A15" s="20">
        <f>IF('20230101-20261006'!A824="","",'20230101-20261006'!A824)</f>
        <v>46072</v>
      </c>
      <c r="B15" s="21">
        <f>IF('20230101-20261006'!B824="","",'20230101-20261006'!B824)</f>
        <v>5237176.8520295797</v>
      </c>
      <c r="C15" s="21">
        <f>IF('20230101-20261006'!C824="","",'20230101-20261006'!C824)</f>
        <v>6861.89</v>
      </c>
      <c r="D15" s="8">
        <f t="shared" si="3"/>
        <v>9.7496605326763408E-4</v>
      </c>
      <c r="E15" s="8">
        <f t="shared" si="4"/>
        <v>4.5240496840339706E-3</v>
      </c>
      <c r="F15" s="8">
        <f t="shared" si="5"/>
        <v>4.5240496840339706E-3</v>
      </c>
      <c r="G15" s="8">
        <f t="shared" si="6"/>
        <v>0</v>
      </c>
      <c r="H15" s="8">
        <f t="shared" si="20"/>
        <v>-2.8221370640183485E-3</v>
      </c>
      <c r="I15" s="8">
        <f t="shared" si="8"/>
        <v>-1.6419549225679564E-2</v>
      </c>
      <c r="J15" s="8">
        <f t="shared" si="9"/>
        <v>0</v>
      </c>
      <c r="K15" s="8">
        <f t="shared" si="10"/>
        <v>-1.6419549225679564E-2</v>
      </c>
      <c r="L15" s="8">
        <f t="shared" si="21"/>
        <v>9.7496605326763408E-4</v>
      </c>
      <c r="M15" s="8">
        <f t="shared" si="18"/>
        <v>-2.8221370640183485E-3</v>
      </c>
      <c r="N15" s="8">
        <f t="shared" si="19"/>
        <v>3.7971031172859826E-3</v>
      </c>
      <c r="O15" s="8">
        <f t="shared" si="14"/>
        <v>2.0250835215470664E-2</v>
      </c>
      <c r="P15" s="8">
        <f t="shared" si="15"/>
        <v>0</v>
      </c>
      <c r="Q15" s="8">
        <f t="shared" si="16"/>
        <v>7.9644576081061037E-6</v>
      </c>
      <c r="R15" s="8">
        <f t="shared" si="0"/>
        <v>-0.1</v>
      </c>
      <c r="S15" s="8" t="str">
        <f>""</f>
        <v/>
      </c>
      <c r="T15" s="8" t="str">
        <f>""</f>
        <v/>
      </c>
      <c r="U15" s="6">
        <f t="shared" si="17"/>
        <v>-1.0385685815636703E-2</v>
      </c>
      <c r="V15" s="6">
        <f t="shared" si="2"/>
        <v>1.078624698611174E-4</v>
      </c>
    </row>
    <row r="16" spans="1:22">
      <c r="A16" s="20">
        <f>IF('20230101-20261006'!A825="","",'20230101-20261006'!A825)</f>
        <v>46073</v>
      </c>
      <c r="B16" s="21">
        <f>IF('20230101-20261006'!B825="","",'20230101-20261006'!B825)</f>
        <v>5237280.4544142801</v>
      </c>
      <c r="C16" s="21">
        <f>IF('20230101-20261006'!C825="","",'20230101-20261006'!C825)</f>
        <v>6909.51</v>
      </c>
      <c r="D16" s="8">
        <f t="shared" si="3"/>
        <v>1.9782105441068509E-5</v>
      </c>
      <c r="E16" s="8">
        <f t="shared" si="4"/>
        <v>4.5439212847029342E-3</v>
      </c>
      <c r="F16" s="8">
        <f t="shared" si="5"/>
        <v>4.5439212847029342E-3</v>
      </c>
      <c r="G16" s="8">
        <f t="shared" si="6"/>
        <v>0</v>
      </c>
      <c r="H16" s="8">
        <f t="shared" si="20"/>
        <v>6.9397789821754596E-3</v>
      </c>
      <c r="I16" s="8">
        <f t="shared" si="8"/>
        <v>-9.5937182861173254E-3</v>
      </c>
      <c r="J16" s="8">
        <f t="shared" si="9"/>
        <v>0</v>
      </c>
      <c r="K16" s="8">
        <f t="shared" si="10"/>
        <v>-9.5937182861173254E-3</v>
      </c>
      <c r="L16" s="8">
        <f t="shared" si="21"/>
        <v>1.9782105441068509E-5</v>
      </c>
      <c r="M16" s="8">
        <f t="shared" si="18"/>
        <v>6.9397789821754596E-3</v>
      </c>
      <c r="N16" s="8">
        <f t="shared" si="19"/>
        <v>-6.9199968767343911E-3</v>
      </c>
      <c r="O16" s="8">
        <f t="shared" si="14"/>
        <v>1.3190702622293937E-2</v>
      </c>
      <c r="P16" s="8">
        <f t="shared" si="15"/>
        <v>0</v>
      </c>
      <c r="Q16" s="8">
        <f t="shared" si="16"/>
        <v>0</v>
      </c>
      <c r="R16" s="8">
        <f t="shared" si="0"/>
        <v>-0.1</v>
      </c>
      <c r="S16" s="8" t="str">
        <f>""</f>
        <v/>
      </c>
      <c r="T16" s="8" t="str">
        <f>""</f>
        <v/>
      </c>
      <c r="U16" s="6">
        <f t="shared" si="17"/>
        <v>7.6516397937917979E-3</v>
      </c>
      <c r="V16" s="6">
        <f t="shared" si="2"/>
        <v>0</v>
      </c>
    </row>
    <row r="17" spans="1:22">
      <c r="A17" s="20">
        <f>IF('20230101-20261006'!A826="","",'20230101-20261006'!A826)</f>
        <v>46076</v>
      </c>
      <c r="B17" s="21">
        <f>IF('20230101-20261006'!B826="","",'20230101-20261006'!B826)</f>
        <v>5246952.0311071696</v>
      </c>
      <c r="C17" s="21">
        <f>IF('20230101-20261006'!C826="","",'20230101-20261006'!C826)</f>
        <v>6837.75</v>
      </c>
      <c r="D17" s="8">
        <f t="shared" si="3"/>
        <v>1.8466791643243496E-3</v>
      </c>
      <c r="E17" s="8">
        <f t="shared" si="4"/>
        <v>6.3989916137880964E-3</v>
      </c>
      <c r="F17" s="8">
        <f t="shared" si="5"/>
        <v>6.3989916137880964E-3</v>
      </c>
      <c r="G17" s="8">
        <f t="shared" si="6"/>
        <v>0</v>
      </c>
      <c r="H17" s="8">
        <f t="shared" si="20"/>
        <v>-1.0385685815636703E-2</v>
      </c>
      <c r="I17" s="8">
        <f t="shared" si="8"/>
        <v>-1.9879766757830653E-2</v>
      </c>
      <c r="J17" s="8">
        <f t="shared" si="9"/>
        <v>0</v>
      </c>
      <c r="K17" s="8">
        <f t="shared" si="10"/>
        <v>-1.9879766757830653E-2</v>
      </c>
      <c r="L17" s="8">
        <f t="shared" si="21"/>
        <v>1.8466791643243496E-3</v>
      </c>
      <c r="M17" s="8">
        <f t="shared" si="18"/>
        <v>-1.0385685815636703E-2</v>
      </c>
      <c r="N17" s="8">
        <f t="shared" si="19"/>
        <v>1.2232364979961052E-2</v>
      </c>
      <c r="O17" s="8">
        <f t="shared" si="14"/>
        <v>2.5584421091072951E-2</v>
      </c>
      <c r="P17" s="8">
        <f t="shared" si="15"/>
        <v>0</v>
      </c>
      <c r="Q17" s="8">
        <f t="shared" si="16"/>
        <v>1.078624698611174E-4</v>
      </c>
      <c r="R17" s="8">
        <f t="shared" si="0"/>
        <v>-0.1</v>
      </c>
      <c r="S17" s="8" t="str">
        <f>""</f>
        <v/>
      </c>
      <c r="T17" s="8" t="str">
        <f>""</f>
        <v/>
      </c>
      <c r="U17" s="6">
        <f t="shared" si="17"/>
        <v>8.1363469456769977E-3</v>
      </c>
      <c r="V17" s="6">
        <f t="shared" si="2"/>
        <v>0</v>
      </c>
    </row>
    <row r="18" spans="1:22">
      <c r="A18" s="20">
        <f>IF('20230101-20261006'!A827="","",'20230101-20261006'!A827)</f>
        <v>46077</v>
      </c>
      <c r="B18" s="21">
        <f>IF('20230101-20261006'!B827="","",'20230101-20261006'!B827)</f>
        <v>5252513.5329153696</v>
      </c>
      <c r="C18" s="21">
        <f>IF('20230101-20261006'!C827="","",'20230101-20261006'!C827)</f>
        <v>6890.07</v>
      </c>
      <c r="D18" s="8">
        <f t="shared" si="3"/>
        <v>1.059949047604869E-3</v>
      </c>
      <c r="E18" s="8">
        <f t="shared" si="4"/>
        <v>7.4657232664596673E-3</v>
      </c>
      <c r="F18" s="8">
        <f t="shared" si="5"/>
        <v>7.4657232664596673E-3</v>
      </c>
      <c r="G18" s="8">
        <f t="shared" si="6"/>
        <v>0</v>
      </c>
      <c r="H18" s="8">
        <f t="shared" si="20"/>
        <v>7.6516397937917979E-3</v>
      </c>
      <c r="I18" s="8">
        <f t="shared" si="8"/>
        <v>-1.2380239778454372E-2</v>
      </c>
      <c r="J18" s="8">
        <f t="shared" si="9"/>
        <v>0</v>
      </c>
      <c r="K18" s="8">
        <f t="shared" si="10"/>
        <v>-1.2380239778454372E-2</v>
      </c>
      <c r="L18" s="8">
        <f t="shared" si="21"/>
        <v>1.059949047604869E-3</v>
      </c>
      <c r="M18" s="8">
        <f t="shared" si="18"/>
        <v>7.6516397937917979E-3</v>
      </c>
      <c r="N18" s="8">
        <f t="shared" si="19"/>
        <v>-6.591690746186929E-3</v>
      </c>
      <c r="O18" s="8">
        <f t="shared" si="14"/>
        <v>1.8824085753133435E-2</v>
      </c>
      <c r="P18" s="8">
        <f t="shared" si="15"/>
        <v>0</v>
      </c>
      <c r="Q18" s="8">
        <f t="shared" si="16"/>
        <v>0</v>
      </c>
      <c r="R18" s="8">
        <f t="shared" si="0"/>
        <v>-0.1</v>
      </c>
      <c r="S18" s="8" t="str">
        <f>""</f>
        <v/>
      </c>
      <c r="T18" s="8" t="str">
        <f>""</f>
        <v/>
      </c>
      <c r="U18" s="6">
        <f t="shared" si="17"/>
        <v>-5.3655776669887523E-3</v>
      </c>
      <c r="V18" s="6">
        <f t="shared" si="2"/>
        <v>2.878942370048846E-5</v>
      </c>
    </row>
    <row r="19" spans="1:22">
      <c r="A19" s="20">
        <f>IF('20230101-20261006'!A828="","",'20230101-20261006'!A828)</f>
        <v>46078</v>
      </c>
      <c r="B19" s="21">
        <f>IF('20230101-20261006'!B828="","",'20230101-20261006'!B828)</f>
        <v>5250856.8858765699</v>
      </c>
      <c r="C19" s="21">
        <f>IF('20230101-20261006'!C828="","",'20230101-20261006'!C828)</f>
        <v>6946.13</v>
      </c>
      <c r="D19" s="8">
        <f t="shared" si="3"/>
        <v>-3.1540081304282097E-4</v>
      </c>
      <c r="E19" s="8">
        <f t="shared" si="4"/>
        <v>7.1479677582286794E-3</v>
      </c>
      <c r="F19" s="8">
        <f t="shared" si="5"/>
        <v>7.4657232664596673E-3</v>
      </c>
      <c r="G19" s="8">
        <f t="shared" si="6"/>
        <v>-3.1540081304282097E-4</v>
      </c>
      <c r="H19" s="8">
        <f t="shared" si="20"/>
        <v>8.1363469456769977E-3</v>
      </c>
      <c r="I19" s="8">
        <f t="shared" si="8"/>
        <v>-4.3446227588855857E-3</v>
      </c>
      <c r="J19" s="8">
        <f t="shared" si="9"/>
        <v>0</v>
      </c>
      <c r="K19" s="8">
        <f t="shared" si="10"/>
        <v>-4.3446227588855857E-3</v>
      </c>
      <c r="L19" s="8">
        <f t="shared" si="21"/>
        <v>-3.1540081304282097E-4</v>
      </c>
      <c r="M19" s="8">
        <f t="shared" si="18"/>
        <v>8.1363469456769977E-3</v>
      </c>
      <c r="N19" s="8">
        <f t="shared" si="19"/>
        <v>-8.4517477587198186E-3</v>
      </c>
      <c r="O19" s="8">
        <f t="shared" si="14"/>
        <v>1.0213241569839715E-2</v>
      </c>
      <c r="P19" s="8">
        <f t="shared" si="15"/>
        <v>9.9477672868072505E-8</v>
      </c>
      <c r="Q19" s="8">
        <f t="shared" si="16"/>
        <v>0</v>
      </c>
      <c r="R19" s="8">
        <f t="shared" si="0"/>
        <v>-0.1</v>
      </c>
      <c r="S19" s="8" t="str">
        <f>""</f>
        <v/>
      </c>
      <c r="T19" s="8" t="str">
        <f>""</f>
        <v/>
      </c>
      <c r="U19" s="6">
        <f t="shared" si="17"/>
        <v>-4.3393555521460403E-3</v>
      </c>
      <c r="V19" s="6">
        <f t="shared" si="2"/>
        <v>1.8830006607940667E-5</v>
      </c>
    </row>
    <row r="20" spans="1:22">
      <c r="A20" s="20">
        <f>IF('20230101-20261006'!A829="","",'20230101-20261006'!A829)</f>
        <v>46079</v>
      </c>
      <c r="B20" s="21">
        <f>IF('20230101-20261006'!B829="","",'20230101-20261006'!B829)</f>
        <v>5250760.1028000703</v>
      </c>
      <c r="C20" s="21">
        <f>IF('20230101-20261006'!C829="","",'20230101-20261006'!C829)</f>
        <v>6908.86</v>
      </c>
      <c r="D20" s="8">
        <f t="shared" si="3"/>
        <v>-1.8431863332613041E-5</v>
      </c>
      <c r="E20" s="8">
        <f t="shared" si="4"/>
        <v>7.1294041445313372E-3</v>
      </c>
      <c r="F20" s="8">
        <f t="shared" si="5"/>
        <v>7.4657232664596673E-3</v>
      </c>
      <c r="G20" s="8">
        <f t="shared" si="6"/>
        <v>-3.3382686295058139E-4</v>
      </c>
      <c r="H20" s="8">
        <f t="shared" si="20"/>
        <v>-5.3655776669887523E-3</v>
      </c>
      <c r="I20" s="8">
        <f t="shared" si="8"/>
        <v>-9.6868890150277887E-3</v>
      </c>
      <c r="J20" s="8">
        <f t="shared" si="9"/>
        <v>0</v>
      </c>
      <c r="K20" s="8">
        <f t="shared" si="10"/>
        <v>-9.6868890150277887E-3</v>
      </c>
      <c r="L20" s="8">
        <f t="shared" si="21"/>
        <v>-1.8431863332613041E-5</v>
      </c>
      <c r="M20" s="8">
        <f t="shared" si="18"/>
        <v>-5.3655776669887523E-3</v>
      </c>
      <c r="N20" s="8">
        <f t="shared" si="19"/>
        <v>5.3471458036561392E-3</v>
      </c>
      <c r="O20" s="8">
        <f t="shared" si="14"/>
        <v>1.5614999065297841E-2</v>
      </c>
      <c r="P20" s="8">
        <f t="shared" si="15"/>
        <v>3.397335859121251E-10</v>
      </c>
      <c r="Q20" s="8">
        <f t="shared" si="16"/>
        <v>2.878942370048846E-5</v>
      </c>
      <c r="R20" s="8">
        <f t="shared" si="0"/>
        <v>-0.1</v>
      </c>
      <c r="S20" s="8" t="str">
        <f>""</f>
        <v/>
      </c>
      <c r="T20" s="8" t="str">
        <f>""</f>
        <v/>
      </c>
      <c r="U20" s="6">
        <f t="shared" si="17"/>
        <v>3.9832065685119211E-4</v>
      </c>
      <c r="V20" s="6">
        <f t="shared" si="2"/>
        <v>0</v>
      </c>
    </row>
    <row r="21" spans="1:22">
      <c r="A21" s="20">
        <f>IF('20230101-20261006'!A830="","",'20230101-20261006'!A830)</f>
        <v>46080</v>
      </c>
      <c r="B21" s="21">
        <f>IF('20230101-20261006'!B830="","",'20230101-20261006'!B830)</f>
        <v>5265451.6241653701</v>
      </c>
      <c r="C21" s="21">
        <f>IF('20230101-20261006'!C830="","",'20230101-20261006'!C830)</f>
        <v>6878.88</v>
      </c>
      <c r="D21" s="8">
        <f t="shared" si="3"/>
        <v>2.7979799262711769E-3</v>
      </c>
      <c r="E21" s="8">
        <f t="shared" si="4"/>
        <v>9.9473320004852539E-3</v>
      </c>
      <c r="F21" s="8">
        <f t="shared" si="5"/>
        <v>9.9473320004852539E-3</v>
      </c>
      <c r="G21" s="8">
        <f t="shared" si="6"/>
        <v>0</v>
      </c>
      <c r="H21" s="8">
        <f t="shared" si="20"/>
        <v>-4.3393555521460403E-3</v>
      </c>
      <c r="I21" s="8">
        <f t="shared" si="8"/>
        <v>-1.398420971154346E-2</v>
      </c>
      <c r="J21" s="8">
        <f t="shared" si="9"/>
        <v>0</v>
      </c>
      <c r="K21" s="8">
        <f t="shared" si="10"/>
        <v>-1.398420971154346E-2</v>
      </c>
      <c r="L21" s="8">
        <f t="shared" si="21"/>
        <v>2.7979799262711769E-3</v>
      </c>
      <c r="M21" s="8">
        <f t="shared" si="18"/>
        <v>-4.3393555521460403E-3</v>
      </c>
      <c r="N21" s="8">
        <f t="shared" si="19"/>
        <v>7.1373354784172172E-3</v>
      </c>
      <c r="O21" s="8">
        <f t="shared" si="14"/>
        <v>2.2863784030539236E-2</v>
      </c>
      <c r="P21" s="8">
        <f t="shared" si="15"/>
        <v>0</v>
      </c>
      <c r="Q21" s="8">
        <f t="shared" si="16"/>
        <v>1.8830006607940667E-5</v>
      </c>
      <c r="R21" s="8">
        <f t="shared" si="0"/>
        <v>-0.1</v>
      </c>
      <c r="S21" s="8" t="str">
        <f>""</f>
        <v/>
      </c>
      <c r="T21" s="8" t="str">
        <f>""</f>
        <v/>
      </c>
      <c r="U21" s="6">
        <f t="shared" si="17"/>
        <v>-9.4439971983341087E-3</v>
      </c>
      <c r="V21" s="6">
        <f t="shared" si="2"/>
        <v>8.91890830821425E-5</v>
      </c>
    </row>
    <row r="22" spans="1:22">
      <c r="A22" s="20">
        <f>IF('20230101-20261006'!A831="","",'20230101-20261006'!A831)</f>
        <v>46083</v>
      </c>
      <c r="B22" s="21">
        <f>IF('20230101-20261006'!B831="","",'20230101-20261006'!B831)</f>
        <v>5274918.0718534701</v>
      </c>
      <c r="C22" s="21">
        <f>IF('20230101-20261006'!C831="","",'20230101-20261006'!C831)</f>
        <v>6881.62</v>
      </c>
      <c r="D22" s="8">
        <f t="shared" si="3"/>
        <v>1.7978415459471986E-3</v>
      </c>
      <c r="E22" s="8">
        <f t="shared" si="4"/>
        <v>1.1763057273174171E-2</v>
      </c>
      <c r="F22" s="8">
        <f t="shared" si="5"/>
        <v>1.1763057273174171E-2</v>
      </c>
      <c r="G22" s="8">
        <f t="shared" si="6"/>
        <v>0</v>
      </c>
      <c r="H22" s="8">
        <f t="shared" si="20"/>
        <v>3.9832065685119211E-4</v>
      </c>
      <c r="I22" s="8">
        <f t="shared" si="8"/>
        <v>-1.3591459254290061E-2</v>
      </c>
      <c r="J22" s="8">
        <f t="shared" si="9"/>
        <v>0</v>
      </c>
      <c r="K22" s="8">
        <f t="shared" si="10"/>
        <v>-1.3591459254290061E-2</v>
      </c>
      <c r="L22" s="8">
        <f t="shared" si="21"/>
        <v>1.7978415459471986E-3</v>
      </c>
      <c r="M22" s="8">
        <f t="shared" si="18"/>
        <v>3.9832065685119211E-4</v>
      </c>
      <c r="N22" s="8">
        <f t="shared" si="19"/>
        <v>1.3995208890960065E-3</v>
      </c>
      <c r="O22" s="8">
        <f t="shared" si="14"/>
        <v>2.4295303262989787E-2</v>
      </c>
      <c r="P22" s="8">
        <f t="shared" si="15"/>
        <v>0</v>
      </c>
      <c r="Q22" s="8">
        <f t="shared" si="16"/>
        <v>0</v>
      </c>
      <c r="R22" s="8">
        <f t="shared" si="0"/>
        <v>-0.1</v>
      </c>
      <c r="S22" s="8">
        <f t="shared" ref="S22:S53" si="22">STDEV(D3:D22)*SQRT(252)</f>
        <v>2.6416221799761917E-2</v>
      </c>
      <c r="T22" s="8" t="str">
        <f>""</f>
        <v/>
      </c>
      <c r="U22" s="6">
        <f t="shared" si="17"/>
        <v>7.7560319395360011E-3</v>
      </c>
      <c r="V22" s="6">
        <f t="shared" si="2"/>
        <v>0</v>
      </c>
    </row>
    <row r="23" spans="1:22">
      <c r="A23" s="20">
        <f>IF('20230101-20261006'!A832="","",'20230101-20261006'!A832)</f>
        <v>46084</v>
      </c>
      <c r="B23" s="21">
        <f>IF('20230101-20261006'!B832="","",'20230101-20261006'!B832)</f>
        <v>5277275.74827787</v>
      </c>
      <c r="C23" s="21">
        <f>IF('20230101-20261006'!C832="","",'20230101-20261006'!C832)</f>
        <v>6816.63</v>
      </c>
      <c r="D23" s="8">
        <f t="shared" si="3"/>
        <v>4.4695981857612033E-4</v>
      </c>
      <c r="E23" s="8">
        <f t="shared" si="4"/>
        <v>1.2215274705694945E-2</v>
      </c>
      <c r="F23" s="8">
        <f t="shared" si="5"/>
        <v>1.2215274705694945E-2</v>
      </c>
      <c r="G23" s="8">
        <f t="shared" si="6"/>
        <v>0</v>
      </c>
      <c r="H23" s="8">
        <f t="shared" si="20"/>
        <v>-9.4439971983341087E-3</v>
      </c>
      <c r="I23" s="8">
        <f t="shared" si="8"/>
        <v>-2.2907098749505361E-2</v>
      </c>
      <c r="J23" s="8">
        <f t="shared" si="9"/>
        <v>0</v>
      </c>
      <c r="K23" s="8">
        <f t="shared" si="10"/>
        <v>-2.2907098749505361E-2</v>
      </c>
      <c r="L23" s="8">
        <f t="shared" si="21"/>
        <v>4.4695981857612033E-4</v>
      </c>
      <c r="M23" s="8">
        <f t="shared" si="18"/>
        <v>-9.4439971983341087E-3</v>
      </c>
      <c r="N23" s="8">
        <f t="shared" si="19"/>
        <v>9.890957016910229E-3</v>
      </c>
      <c r="O23" s="8">
        <f t="shared" si="14"/>
        <v>3.442656408018685E-2</v>
      </c>
      <c r="P23" s="8">
        <f t="shared" si="15"/>
        <v>0</v>
      </c>
      <c r="Q23" s="8">
        <f t="shared" si="16"/>
        <v>8.91890830821425E-5</v>
      </c>
      <c r="R23" s="8">
        <f t="shared" si="0"/>
        <v>-0.1</v>
      </c>
      <c r="S23" s="8">
        <f t="shared" si="22"/>
        <v>2.5511945912629817E-2</v>
      </c>
      <c r="T23" s="8">
        <f t="shared" ref="T23:T31" si="23">STDEV(H3:H23)*SQRT(252)</f>
        <v>0.13357575445520584</v>
      </c>
      <c r="U23" s="6">
        <f t="shared" si="17"/>
        <v>-5.6466991775238062E-3</v>
      </c>
      <c r="V23" s="6">
        <f t="shared" si="2"/>
        <v>3.1885211601448031E-5</v>
      </c>
    </row>
    <row r="24" spans="1:22">
      <c r="A24" s="20">
        <f>IF('20230101-20261006'!A833="","",'20230101-20261006'!A833)</f>
        <v>46085</v>
      </c>
      <c r="B24" s="21">
        <f>IF('20230101-20261006'!B833="","",'20230101-20261006'!B833)</f>
        <v>5278736.0203122701</v>
      </c>
      <c r="C24" s="21">
        <f>IF('20230101-20261006'!C833="","",'20230101-20261006'!C833)</f>
        <v>6869.5</v>
      </c>
      <c r="D24" s="8">
        <f t="shared" si="3"/>
        <v>2.7670944329116764E-4</v>
      </c>
      <c r="E24" s="8">
        <f t="shared" si="4"/>
        <v>1.2495364230849626E-2</v>
      </c>
      <c r="F24" s="8">
        <f t="shared" si="5"/>
        <v>1.2495364230849626E-2</v>
      </c>
      <c r="G24" s="8">
        <f t="shared" si="6"/>
        <v>0</v>
      </c>
      <c r="H24" s="8">
        <f t="shared" si="20"/>
        <v>7.7560319395360011E-3</v>
      </c>
      <c r="I24" s="8">
        <f t="shared" si="8"/>
        <v>-1.5328734999512594E-2</v>
      </c>
      <c r="J24" s="8">
        <f t="shared" si="9"/>
        <v>0</v>
      </c>
      <c r="K24" s="8">
        <f t="shared" si="10"/>
        <v>-1.5328734999512594E-2</v>
      </c>
      <c r="L24" s="8">
        <f t="shared" si="21"/>
        <v>2.7670944329116764E-4</v>
      </c>
      <c r="M24" s="8">
        <f t="shared" si="18"/>
        <v>7.7560319395360011E-3</v>
      </c>
      <c r="N24" s="8">
        <f t="shared" si="19"/>
        <v>-7.4793224962448335E-3</v>
      </c>
      <c r="O24" s="8">
        <f t="shared" si="14"/>
        <v>2.668975420874875E-2</v>
      </c>
      <c r="P24" s="8">
        <f t="shared" si="15"/>
        <v>0</v>
      </c>
      <c r="Q24" s="8">
        <f t="shared" si="16"/>
        <v>0</v>
      </c>
      <c r="R24" s="8">
        <f t="shared" si="0"/>
        <v>-0.1</v>
      </c>
      <c r="S24" s="8">
        <f t="shared" si="22"/>
        <v>2.3732010493545282E-2</v>
      </c>
      <c r="T24" s="8">
        <f t="shared" si="23"/>
        <v>0.13421035867304565</v>
      </c>
      <c r="U24" s="6">
        <f t="shared" si="17"/>
        <v>-1.3276804314631963E-2</v>
      </c>
      <c r="V24" s="6">
        <f t="shared" si="2"/>
        <v>1.762735328090299E-4</v>
      </c>
    </row>
    <row r="25" spans="1:22">
      <c r="A25" s="20">
        <f>IF('20230101-20261006'!A834="","",'20230101-20261006'!A834)</f>
        <v>46086</v>
      </c>
      <c r="B25" s="21">
        <f>IF('20230101-20261006'!B834="","",'20230101-20261006'!B834)</f>
        <v>5286558.6284926701</v>
      </c>
      <c r="C25" s="21">
        <f>IF('20230101-20261006'!C834="","",'20230101-20261006'!C834)</f>
        <v>6830.71</v>
      </c>
      <c r="D25" s="8">
        <f t="shared" si="3"/>
        <v>1.481909334033471E-3</v>
      </c>
      <c r="E25" s="8">
        <f t="shared" si="4"/>
        <v>1.3995790561768917E-2</v>
      </c>
      <c r="F25" s="8">
        <f t="shared" si="5"/>
        <v>1.3995790561768917E-2</v>
      </c>
      <c r="G25" s="8">
        <f t="shared" si="6"/>
        <v>0</v>
      </c>
      <c r="H25" s="8">
        <f t="shared" si="20"/>
        <v>-5.6466991775238062E-3</v>
      </c>
      <c r="I25" s="8">
        <f t="shared" si="8"/>
        <v>-2.0888877421722185E-2</v>
      </c>
      <c r="J25" s="8">
        <f t="shared" si="9"/>
        <v>0</v>
      </c>
      <c r="K25" s="8">
        <f t="shared" si="10"/>
        <v>-2.0888877421722185E-2</v>
      </c>
      <c r="L25" s="8">
        <f t="shared" si="21"/>
        <v>1.481909334033471E-3</v>
      </c>
      <c r="M25" s="8">
        <f t="shared" si="18"/>
        <v>-5.6466991775238062E-3</v>
      </c>
      <c r="N25" s="8">
        <f t="shared" si="19"/>
        <v>7.1286085115572773E-3</v>
      </c>
      <c r="O25" s="8">
        <f t="shared" si="14"/>
        <v>3.4008623529329984E-2</v>
      </c>
      <c r="P25" s="8">
        <f t="shared" si="15"/>
        <v>0</v>
      </c>
      <c r="Q25" s="8">
        <f t="shared" si="16"/>
        <v>3.1885211601448031E-5</v>
      </c>
      <c r="R25" s="8">
        <f t="shared" si="0"/>
        <v>-0.1</v>
      </c>
      <c r="S25" s="8">
        <f t="shared" si="22"/>
        <v>2.186331603468809E-2</v>
      </c>
      <c r="T25" s="8">
        <f t="shared" si="23"/>
        <v>0.13449545384562975</v>
      </c>
      <c r="U25" s="6">
        <f t="shared" si="17"/>
        <v>8.3041296613362015E-3</v>
      </c>
      <c r="V25" s="6">
        <f t="shared" si="2"/>
        <v>0</v>
      </c>
    </row>
    <row r="26" spans="1:22">
      <c r="A26" s="20">
        <f>IF('20230101-20261006'!A835="","",'20230101-20261006'!A835)</f>
        <v>46087</v>
      </c>
      <c r="B26" s="21">
        <f>IF('20230101-20261006'!B835="","",'20230101-20261006'!B835)</f>
        <v>5288583.1132838698</v>
      </c>
      <c r="C26" s="21">
        <f>IF('20230101-20261006'!C835="","",'20230101-20261006'!C835)</f>
        <v>6740.02</v>
      </c>
      <c r="D26" s="8">
        <f t="shared" si="3"/>
        <v>3.829494636242714E-4</v>
      </c>
      <c r="E26" s="8">
        <f t="shared" si="4"/>
        <v>1.4384099705881725E-2</v>
      </c>
      <c r="F26" s="8">
        <f t="shared" si="5"/>
        <v>1.4384099705881725E-2</v>
      </c>
      <c r="G26" s="8">
        <f t="shared" si="6"/>
        <v>0</v>
      </c>
      <c r="H26" s="8">
        <f t="shared" si="20"/>
        <v>-1.3276804314631963E-2</v>
      </c>
      <c r="I26" s="8">
        <f t="shared" si="8"/>
        <v>-3.3888344198473641E-2</v>
      </c>
      <c r="J26" s="8">
        <f t="shared" si="9"/>
        <v>0</v>
      </c>
      <c r="K26" s="8">
        <f t="shared" si="10"/>
        <v>-3.3888344198473641E-2</v>
      </c>
      <c r="L26" s="8">
        <f t="shared" si="21"/>
        <v>3.829494636242714E-4</v>
      </c>
      <c r="M26" s="8">
        <f t="shared" si="18"/>
        <v>-1.3276804314631963E-2</v>
      </c>
      <c r="N26" s="8">
        <f t="shared" si="19"/>
        <v>1.3659753778256234E-2</v>
      </c>
      <c r="O26" s="8">
        <f t="shared" si="14"/>
        <v>4.8132926731334402E-2</v>
      </c>
      <c r="P26" s="8">
        <f t="shared" si="15"/>
        <v>0</v>
      </c>
      <c r="Q26" s="8">
        <f t="shared" si="16"/>
        <v>1.762735328090299E-4</v>
      </c>
      <c r="R26" s="8">
        <f t="shared" si="0"/>
        <v>-0.1</v>
      </c>
      <c r="S26" s="8">
        <f t="shared" si="22"/>
        <v>1.6125831614866429E-2</v>
      </c>
      <c r="T26" s="8">
        <f t="shared" si="23"/>
        <v>0.13574337303085257</v>
      </c>
      <c r="U26" s="6">
        <f t="shared" si="17"/>
        <v>-2.1350826001804712E-3</v>
      </c>
      <c r="V26" s="6">
        <f t="shared" si="2"/>
        <v>4.5585777095934018E-6</v>
      </c>
    </row>
    <row r="27" spans="1:22">
      <c r="A27" s="20">
        <f>IF('20230101-20261006'!A836="","",'20230101-20261006'!A836)</f>
        <v>46090</v>
      </c>
      <c r="B27" s="21">
        <f>IF('20230101-20261006'!B836="","",'20230101-20261006'!B836)</f>
        <v>5288492.8358882796</v>
      </c>
      <c r="C27" s="21">
        <f>IF('20230101-20261006'!C836="","",'20230101-20261006'!C836)</f>
        <v>6795.99</v>
      </c>
      <c r="D27" s="8">
        <f t="shared" si="3"/>
        <v>-1.7070242379957357E-5</v>
      </c>
      <c r="E27" s="8">
        <f t="shared" si="4"/>
        <v>1.4366783923433379E-2</v>
      </c>
      <c r="F27" s="8">
        <f t="shared" si="5"/>
        <v>1.4384099705881725E-2</v>
      </c>
      <c r="G27" s="8">
        <f t="shared" si="6"/>
        <v>-1.7070242379957357E-5</v>
      </c>
      <c r="H27" s="8">
        <f t="shared" si="20"/>
        <v>8.3041296613362015E-3</v>
      </c>
      <c r="I27" s="8">
        <f t="shared" si="8"/>
        <v>-2.5865627741369579E-2</v>
      </c>
      <c r="J27" s="8">
        <f t="shared" si="9"/>
        <v>0</v>
      </c>
      <c r="K27" s="8">
        <f t="shared" si="10"/>
        <v>-2.5865627741369579E-2</v>
      </c>
      <c r="L27" s="8">
        <f t="shared" si="21"/>
        <v>-1.7070242379957357E-5</v>
      </c>
      <c r="M27" s="8">
        <f t="shared" si="18"/>
        <v>8.3041296613362015E-3</v>
      </c>
      <c r="N27" s="8">
        <f t="shared" si="19"/>
        <v>-8.3211999037161588E-3</v>
      </c>
      <c r="O27" s="8">
        <f t="shared" si="14"/>
        <v>3.9411203122335925E-2</v>
      </c>
      <c r="P27" s="8">
        <f t="shared" si="15"/>
        <v>2.9139317491049217E-10</v>
      </c>
      <c r="Q27" s="8">
        <f t="shared" si="16"/>
        <v>0</v>
      </c>
      <c r="R27" s="8">
        <f t="shared" si="0"/>
        <v>-0.1</v>
      </c>
      <c r="S27" s="8">
        <f t="shared" si="22"/>
        <v>1.6430399161958466E-2</v>
      </c>
      <c r="T27" s="8">
        <f t="shared" si="23"/>
        <v>0.11827895972180695</v>
      </c>
      <c r="U27" s="6">
        <f t="shared" si="17"/>
        <v>-8.3757527855266023E-4</v>
      </c>
      <c r="V27" s="6">
        <f t="shared" si="2"/>
        <v>7.0153234724256641E-7</v>
      </c>
    </row>
    <row r="28" spans="1:22">
      <c r="A28" s="20">
        <f>IF('20230101-20261006'!A837="","",'20230101-20261006'!A837)</f>
        <v>46091</v>
      </c>
      <c r="B28" s="21">
        <f>IF('20230101-20261006'!B837="","",'20230101-20261006'!B837)</f>
        <v>5293443.7602142701</v>
      </c>
      <c r="C28" s="21">
        <f>IF('20230101-20261006'!C837="","",'20230101-20261006'!C837)</f>
        <v>6781.48</v>
      </c>
      <c r="D28" s="8">
        <f t="shared" si="3"/>
        <v>9.3616924133721469E-4</v>
      </c>
      <c r="E28" s="8">
        <f t="shared" si="4"/>
        <v>1.5316402905976689E-2</v>
      </c>
      <c r="F28" s="8">
        <f t="shared" si="5"/>
        <v>1.5316402905976689E-2</v>
      </c>
      <c r="G28" s="8">
        <f t="shared" si="6"/>
        <v>0</v>
      </c>
      <c r="H28" s="8">
        <f t="shared" si="20"/>
        <v>-2.1350826001804712E-3</v>
      </c>
      <c r="I28" s="8">
        <f t="shared" si="8"/>
        <v>-2.7945485089816757E-2</v>
      </c>
      <c r="J28" s="8">
        <f t="shared" si="9"/>
        <v>0</v>
      </c>
      <c r="K28" s="8">
        <f t="shared" si="10"/>
        <v>-2.7945485089816757E-2</v>
      </c>
      <c r="L28" s="8">
        <f t="shared" si="21"/>
        <v>9.3616924133721469E-4</v>
      </c>
      <c r="M28" s="8">
        <f t="shared" si="18"/>
        <v>-2.1350826001804712E-3</v>
      </c>
      <c r="N28" s="8">
        <f t="shared" si="19"/>
        <v>3.0712518415176859E-3</v>
      </c>
      <c r="O28" s="8">
        <f t="shared" si="14"/>
        <v>4.2603496694019416E-2</v>
      </c>
      <c r="P28" s="8">
        <f t="shared" si="15"/>
        <v>0</v>
      </c>
      <c r="Q28" s="8">
        <f t="shared" si="16"/>
        <v>4.5585777095934018E-6</v>
      </c>
      <c r="R28" s="8">
        <f t="shared" si="0"/>
        <v>-0.1</v>
      </c>
      <c r="S28" s="8">
        <f t="shared" si="22"/>
        <v>1.634535631172938E-2</v>
      </c>
      <c r="T28" s="8">
        <f t="shared" si="23"/>
        <v>0.11641598680270103</v>
      </c>
      <c r="U28" s="6">
        <f t="shared" si="17"/>
        <v>-1.5227722187786008E-2</v>
      </c>
      <c r="V28" s="6">
        <f t="shared" si="2"/>
        <v>2.3188352302839029E-4</v>
      </c>
    </row>
    <row r="29" spans="1:22">
      <c r="A29" s="20">
        <f>IF('20230101-20261006'!A838="","",'20230101-20261006'!A838)</f>
        <v>46092</v>
      </c>
      <c r="B29" s="21">
        <f>IF('20230101-20261006'!B838="","",'20230101-20261006'!B838)</f>
        <v>5294105.6851446703</v>
      </c>
      <c r="C29" s="21">
        <f>IF('20230101-20261006'!C838="","",'20230101-20261006'!C838)</f>
        <v>6775.8</v>
      </c>
      <c r="D29" s="8">
        <f t="shared" si="3"/>
        <v>1.2504618172681781E-4</v>
      </c>
      <c r="E29" s="8">
        <f t="shared" si="4"/>
        <v>1.5443364345404609E-2</v>
      </c>
      <c r="F29" s="8">
        <f t="shared" si="5"/>
        <v>1.5443364345404609E-2</v>
      </c>
      <c r="G29" s="8">
        <f t="shared" si="6"/>
        <v>0</v>
      </c>
      <c r="H29" s="8">
        <f t="shared" si="20"/>
        <v>-8.3757527855266023E-4</v>
      </c>
      <c r="I29" s="8">
        <f t="shared" si="8"/>
        <v>-2.8759653920911066E-2</v>
      </c>
      <c r="J29" s="8">
        <f t="shared" si="9"/>
        <v>0</v>
      </c>
      <c r="K29" s="8">
        <f t="shared" si="10"/>
        <v>-2.8759653920911066E-2</v>
      </c>
      <c r="L29" s="8">
        <f t="shared" si="21"/>
        <v>1.2504618172681781E-4</v>
      </c>
      <c r="M29" s="8">
        <f t="shared" si="18"/>
        <v>-8.3757527855266023E-4</v>
      </c>
      <c r="N29" s="8">
        <f t="shared" si="19"/>
        <v>9.6262146027947804E-4</v>
      </c>
      <c r="O29" s="8">
        <f t="shared" si="14"/>
        <v>4.3607129194499716E-2</v>
      </c>
      <c r="P29" s="8">
        <f t="shared" si="15"/>
        <v>0</v>
      </c>
      <c r="Q29" s="8">
        <f t="shared" si="16"/>
        <v>7.0153234724256641E-7</v>
      </c>
      <c r="R29" s="8">
        <f t="shared" si="0"/>
        <v>-0.1</v>
      </c>
      <c r="S29" s="8">
        <f t="shared" si="22"/>
        <v>1.3988866828911426E-2</v>
      </c>
      <c r="T29" s="8">
        <f t="shared" si="23"/>
        <v>0.11618395691271226</v>
      </c>
      <c r="U29" s="6">
        <f t="shared" si="17"/>
        <v>-6.0590892333146629E-3</v>
      </c>
      <c r="V29" s="6">
        <f t="shared" si="2"/>
        <v>3.6712562337269669E-5</v>
      </c>
    </row>
    <row r="30" spans="1:22">
      <c r="A30" s="20">
        <f>IF('20230101-20261006'!A839="","",'20230101-20261006'!A839)</f>
        <v>46093</v>
      </c>
      <c r="B30" s="21">
        <f>IF('20230101-20261006'!B839="","",'20230101-20261006'!B839)</f>
        <v>5292331.6000750698</v>
      </c>
      <c r="C30" s="21">
        <f>IF('20230101-20261006'!C839="","",'20230101-20261006'!C839)</f>
        <v>6672.62</v>
      </c>
      <c r="D30" s="8">
        <f t="shared" si="3"/>
        <v>-3.3510571475336981E-4</v>
      </c>
      <c r="E30" s="8">
        <f t="shared" si="4"/>
        <v>1.5103083471003975E-2</v>
      </c>
      <c r="F30" s="8">
        <f t="shared" si="5"/>
        <v>1.5443364345404609E-2</v>
      </c>
      <c r="G30" s="8">
        <f t="shared" si="6"/>
        <v>-3.3510571475348083E-4</v>
      </c>
      <c r="H30" s="8">
        <f t="shared" si="20"/>
        <v>-1.5227722187786008E-2</v>
      </c>
      <c r="I30" s="8">
        <f t="shared" si="8"/>
        <v>-4.3549432088572537E-2</v>
      </c>
      <c r="J30" s="8">
        <f t="shared" si="9"/>
        <v>0</v>
      </c>
      <c r="K30" s="8">
        <f t="shared" si="10"/>
        <v>-4.3549432088572537E-2</v>
      </c>
      <c r="L30" s="8">
        <f t="shared" si="21"/>
        <v>-3.3510571475336981E-4</v>
      </c>
      <c r="M30" s="8">
        <f t="shared" si="18"/>
        <v>-1.5227722187786008E-2</v>
      </c>
      <c r="N30" s="8">
        <f t="shared" si="19"/>
        <v>1.4892616473032638E-2</v>
      </c>
      <c r="O30" s="8">
        <f t="shared" si="14"/>
        <v>5.914916991811614E-2</v>
      </c>
      <c r="P30" s="8">
        <f t="shared" si="15"/>
        <v>1.1229584006036685E-7</v>
      </c>
      <c r="Q30" s="8">
        <f t="shared" si="16"/>
        <v>2.3188352302839029E-4</v>
      </c>
      <c r="R30" s="8">
        <f t="shared" si="0"/>
        <v>-0.1</v>
      </c>
      <c r="S30" s="8">
        <f t="shared" si="22"/>
        <v>1.3489033030115232E-2</v>
      </c>
      <c r="T30" s="8">
        <f t="shared" si="23"/>
        <v>0.12627222864508977</v>
      </c>
      <c r="U30" s="6">
        <f t="shared" si="17"/>
        <v>1.0130891907499606E-2</v>
      </c>
      <c r="V30" s="6">
        <f t="shared" si="2"/>
        <v>0</v>
      </c>
    </row>
    <row r="31" spans="1:22">
      <c r="A31" s="20">
        <f>IF('20230101-20261006'!A840="","",'20230101-20261006'!A840)</f>
        <v>46094</v>
      </c>
      <c r="B31" s="21">
        <f>IF('20230101-20261006'!B840="","",'20230101-20261006'!B840)</f>
        <v>5298882.7470054701</v>
      </c>
      <c r="C31" s="21">
        <f>IF('20230101-20261006'!C840="","",'20230101-20261006'!C840)</f>
        <v>6632.19</v>
      </c>
      <c r="D31" s="8">
        <f t="shared" si="3"/>
        <v>1.237856473375043E-3</v>
      </c>
      <c r="E31" s="8">
        <f t="shared" si="4"/>
        <v>1.6359635394021632E-2</v>
      </c>
      <c r="F31" s="8">
        <f t="shared" si="5"/>
        <v>1.6359635394021632E-2</v>
      </c>
      <c r="G31" s="8">
        <f t="shared" si="6"/>
        <v>0</v>
      </c>
      <c r="H31" s="8">
        <f t="shared" si="20"/>
        <v>-6.0590892333146629E-3</v>
      </c>
      <c r="I31" s="8">
        <f t="shared" si="8"/>
        <v>-4.9344651426802333E-2</v>
      </c>
      <c r="J31" s="8">
        <f t="shared" si="9"/>
        <v>0</v>
      </c>
      <c r="K31" s="8">
        <f t="shared" si="10"/>
        <v>-4.9344651426802333E-2</v>
      </c>
      <c r="L31" s="8">
        <f t="shared" si="21"/>
        <v>1.237856473375043E-3</v>
      </c>
      <c r="M31" s="8">
        <f t="shared" si="18"/>
        <v>-6.0590892333146629E-3</v>
      </c>
      <c r="N31" s="8">
        <f t="shared" si="19"/>
        <v>7.2969457066897059E-3</v>
      </c>
      <c r="O31" s="8">
        <f t="shared" si="14"/>
        <v>6.6877723906294095E-2</v>
      </c>
      <c r="P31" s="8">
        <f t="shared" si="15"/>
        <v>0</v>
      </c>
      <c r="Q31" s="8">
        <f t="shared" si="16"/>
        <v>3.6712562337269669E-5</v>
      </c>
      <c r="R31" s="8">
        <f t="shared" si="0"/>
        <v>-0.1</v>
      </c>
      <c r="S31" s="8">
        <f t="shared" si="22"/>
        <v>1.326241965720955E-2</v>
      </c>
      <c r="T31" s="8">
        <f t="shared" si="23"/>
        <v>0.1166719311208288</v>
      </c>
      <c r="U31" s="6">
        <f t="shared" si="17"/>
        <v>2.494260662927017E-3</v>
      </c>
      <c r="V31" s="6">
        <f t="shared" si="2"/>
        <v>0</v>
      </c>
    </row>
    <row r="32" spans="1:22">
      <c r="A32" s="20">
        <f>IF('20230101-20261006'!A841="","",'20230101-20261006'!A841)</f>
        <v>46097</v>
      </c>
      <c r="B32" s="21">
        <f>IF('20230101-20261006'!B841="","",'20230101-20261006'!B841)</f>
        <v>5307549.1263662698</v>
      </c>
      <c r="C32" s="21">
        <f>IF('20230101-20261006'!C841="","",'20230101-20261006'!C841)</f>
        <v>6699.38</v>
      </c>
      <c r="D32" s="8">
        <f t="shared" si="3"/>
        <v>1.6355106867946834E-3</v>
      </c>
      <c r="E32" s="8">
        <f t="shared" si="4"/>
        <v>1.8021902439335324E-2</v>
      </c>
      <c r="F32" s="8">
        <f t="shared" si="5"/>
        <v>1.8021902439335324E-2</v>
      </c>
      <c r="G32" s="8">
        <f t="shared" si="6"/>
        <v>0</v>
      </c>
      <c r="H32" s="8">
        <f t="shared" si="20"/>
        <v>1.0130891907499606E-2</v>
      </c>
      <c r="I32" s="8">
        <f t="shared" si="8"/>
        <v>-3.9713664849120867E-2</v>
      </c>
      <c r="J32" s="8">
        <f t="shared" si="9"/>
        <v>0</v>
      </c>
      <c r="K32" s="8">
        <f t="shared" si="10"/>
        <v>-3.9713664849120867E-2</v>
      </c>
      <c r="L32" s="8">
        <f t="shared" si="21"/>
        <v>1.6355106867946834E-3</v>
      </c>
      <c r="M32" s="8">
        <f t="shared" si="18"/>
        <v>1.0130891907499606E-2</v>
      </c>
      <c r="N32" s="8">
        <f t="shared" si="19"/>
        <v>-8.4953812207049229E-3</v>
      </c>
      <c r="O32" s="8">
        <f t="shared" si="14"/>
        <v>5.7814190925832065E-2</v>
      </c>
      <c r="P32" s="8">
        <f t="shared" si="15"/>
        <v>0</v>
      </c>
      <c r="Q32" s="8">
        <f t="shared" si="16"/>
        <v>0</v>
      </c>
      <c r="R32" s="8">
        <f t="shared" si="0"/>
        <v>-0.1</v>
      </c>
      <c r="S32" s="8">
        <f t="shared" si="22"/>
        <v>1.3377930554706579E-2</v>
      </c>
      <c r="T32" s="8">
        <f t="shared" ref="T32:T45" si="24">STDEV(H13:H32)*SQRT(252)</f>
        <v>0.12362253621603991</v>
      </c>
      <c r="U32" s="6">
        <f t="shared" si="17"/>
        <v>-1.3607619909798752E-2</v>
      </c>
      <c r="V32" s="6">
        <f t="shared" si="2"/>
        <v>1.8516731960955139E-4</v>
      </c>
    </row>
    <row r="33" spans="1:22">
      <c r="A33" s="20">
        <f>IF('20230101-20261006'!A842="","",'20230101-20261006'!A842)</f>
        <v>46098</v>
      </c>
      <c r="B33" s="21">
        <f>IF('20230101-20261006'!B842="","",'20230101-20261006'!B842)</f>
        <v>5320605.5665182704</v>
      </c>
      <c r="C33" s="21">
        <f>IF('20230101-20261006'!C842="","",'20230101-20261006'!C842)</f>
        <v>6716.09</v>
      </c>
      <c r="D33" s="8">
        <f t="shared" si="3"/>
        <v>2.4599753749128261E-3</v>
      </c>
      <c r="E33" s="8">
        <f t="shared" si="4"/>
        <v>2.052621125045806E-2</v>
      </c>
      <c r="F33" s="8">
        <f t="shared" si="5"/>
        <v>2.052621125045806E-2</v>
      </c>
      <c r="G33" s="8">
        <f t="shared" si="6"/>
        <v>0</v>
      </c>
      <c r="H33" s="8">
        <f t="shared" si="20"/>
        <v>2.494260662927017E-3</v>
      </c>
      <c r="I33" s="8">
        <f t="shared" si="8"/>
        <v>-3.7318460418207633E-2</v>
      </c>
      <c r="J33" s="8">
        <f t="shared" si="9"/>
        <v>0</v>
      </c>
      <c r="K33" s="8">
        <f t="shared" si="10"/>
        <v>-3.7318460418207633E-2</v>
      </c>
      <c r="L33" s="8">
        <f t="shared" si="21"/>
        <v>2.4599753749128261E-3</v>
      </c>
      <c r="M33" s="8">
        <f t="shared" si="18"/>
        <v>2.494260662927017E-3</v>
      </c>
      <c r="N33" s="8">
        <f t="shared" si="19"/>
        <v>-3.428528801419084E-5</v>
      </c>
      <c r="O33" s="8">
        <f t="shared" si="14"/>
        <v>5.7777923461630687E-2</v>
      </c>
      <c r="P33" s="8">
        <f t="shared" si="15"/>
        <v>0</v>
      </c>
      <c r="Q33" s="8">
        <f t="shared" si="16"/>
        <v>0</v>
      </c>
      <c r="R33" s="8">
        <f t="shared" si="0"/>
        <v>-0.1</v>
      </c>
      <c r="S33" s="8">
        <f t="shared" si="22"/>
        <v>1.4457625558065679E-2</v>
      </c>
      <c r="T33" s="8">
        <f t="shared" si="24"/>
        <v>0.12404676974614123</v>
      </c>
      <c r="U33" s="6">
        <f t="shared" si="17"/>
        <v>-2.7488037194136616E-3</v>
      </c>
      <c r="V33" s="6">
        <f t="shared" si="2"/>
        <v>7.5559218878623806E-6</v>
      </c>
    </row>
    <row r="34" spans="1:22">
      <c r="A34" s="20">
        <f>IF('20230101-20261006'!A843="","",'20230101-20261006'!A843)</f>
        <v>46099</v>
      </c>
      <c r="B34" s="21">
        <f>IF('20230101-20261006'!B843="","",'20230101-20261006'!B843)</f>
        <v>5319519.1218790803</v>
      </c>
      <c r="C34" s="21">
        <f>IF('20230101-20261006'!C843="","",'20230101-20261006'!C843)</f>
        <v>6624.7</v>
      </c>
      <c r="D34" s="8">
        <f t="shared" si="3"/>
        <v>-2.0419567389606819E-4</v>
      </c>
      <c r="E34" s="8">
        <f t="shared" si="4"/>
        <v>2.0317824213023084E-2</v>
      </c>
      <c r="F34" s="8">
        <f t="shared" si="5"/>
        <v>2.052621125045806E-2</v>
      </c>
      <c r="G34" s="8">
        <f t="shared" si="6"/>
        <v>-2.0419567389617921E-4</v>
      </c>
      <c r="H34" s="8">
        <f t="shared" si="20"/>
        <v>-1.3607619909798752E-2</v>
      </c>
      <c r="I34" s="8">
        <f t="shared" si="8"/>
        <v>-5.0418264903016596E-2</v>
      </c>
      <c r="J34" s="8">
        <f t="shared" si="9"/>
        <v>0</v>
      </c>
      <c r="K34" s="8">
        <f t="shared" si="10"/>
        <v>-5.0418264903016596E-2</v>
      </c>
      <c r="L34" s="8">
        <f t="shared" si="21"/>
        <v>-2.0419567389606819E-4</v>
      </c>
      <c r="M34" s="8">
        <f t="shared" si="18"/>
        <v>-1.3607619909798752E-2</v>
      </c>
      <c r="N34" s="8">
        <f t="shared" si="19"/>
        <v>1.3403424235902683E-2</v>
      </c>
      <c r="O34" s="8">
        <f t="shared" si="14"/>
        <v>7.1955769717159113E-2</v>
      </c>
      <c r="P34" s="8">
        <f t="shared" si="15"/>
        <v>4.1695873237869425E-8</v>
      </c>
      <c r="Q34" s="8">
        <f t="shared" si="16"/>
        <v>1.8516731960955139E-4</v>
      </c>
      <c r="R34" s="8">
        <f t="shared" ref="R34:R65" si="25">-10%</f>
        <v>-0.1</v>
      </c>
      <c r="S34" s="8">
        <f t="shared" si="22"/>
        <v>1.4930707343432385E-2</v>
      </c>
      <c r="T34" s="8">
        <f t="shared" si="24"/>
        <v>0.12933260605213759</v>
      </c>
      <c r="U34" s="6">
        <f t="shared" si="17"/>
        <v>-1.5138144460977054E-2</v>
      </c>
      <c r="V34" s="6">
        <f t="shared" ref="V34:V65" si="26">MIN(U34,0)^2</f>
        <v>2.2916341772141028E-4</v>
      </c>
    </row>
    <row r="35" spans="1:22">
      <c r="A35" s="20">
        <f>IF('20230101-20261006'!A844="","",'20230101-20261006'!A844)</f>
        <v>46100</v>
      </c>
      <c r="B35" s="21">
        <f>IF('20230101-20261006'!B844="","",'20230101-20261006'!B844)</f>
        <v>5340313.0454074796</v>
      </c>
      <c r="C35" s="21">
        <f>IF('20230101-20261006'!C844="","",'20230101-20261006'!C844)</f>
        <v>6606.49</v>
      </c>
      <c r="D35" s="8">
        <f t="shared" ref="D35:D66" si="27">IF(OR(B35="",B34=""),"",B35/B34-1)</f>
        <v>3.9089855778269289E-3</v>
      </c>
      <c r="E35" s="8">
        <f t="shared" ref="E35:E66" si="28">IF(D35="",E34,(1+E34)*(1+D35)-1)</f>
        <v>2.4306231872671447E-2</v>
      </c>
      <c r="F35" s="8">
        <f t="shared" ref="F35:F66" si="29">MAX(F34,E35)</f>
        <v>2.4306231872671447E-2</v>
      </c>
      <c r="G35" s="8">
        <f t="shared" ref="G35:G66" si="30">(1+E35)/(1+F35)-1</f>
        <v>0</v>
      </c>
      <c r="H35" s="8">
        <f t="shared" si="20"/>
        <v>-2.7488037194136616E-3</v>
      </c>
      <c r="I35" s="8">
        <f t="shared" ref="I35:I66" si="31">IF(H35="",I34,(1+I34)*(1+H35)-1)</f>
        <v>-5.3028478708338489E-2</v>
      </c>
      <c r="J35" s="8">
        <f t="shared" ref="J35:J66" si="32">MAX(J34,I35)</f>
        <v>0</v>
      </c>
      <c r="K35" s="8">
        <f t="shared" ref="K35:K66" si="33">(1+I35)/(1+J35)-1</f>
        <v>-5.3028478708338489E-2</v>
      </c>
      <c r="L35" s="8">
        <f t="shared" si="21"/>
        <v>3.9089855778269289E-3</v>
      </c>
      <c r="M35" s="8">
        <f t="shared" si="18"/>
        <v>-2.7488037194136616E-3</v>
      </c>
      <c r="N35" s="8">
        <f t="shared" si="19"/>
        <v>6.6577892972405905E-3</v>
      </c>
      <c r="O35" s="8">
        <f t="shared" ref="O35:O66" si="34">IF(N35="",O34,(1+O34)*(1+N35)-1)</f>
        <v>7.9092625367897407E-2</v>
      </c>
      <c r="P35" s="8">
        <f t="shared" ref="P35:P66" si="35">MIN(D35,0)^2</f>
        <v>0</v>
      </c>
      <c r="Q35" s="8">
        <f t="shared" ref="Q35:Q66" si="36">IF(H35="","",MIN(H35,0)^2)</f>
        <v>7.5559218878623806E-6</v>
      </c>
      <c r="R35" s="8">
        <f t="shared" si="25"/>
        <v>-0.1</v>
      </c>
      <c r="S35" s="8">
        <f t="shared" si="22"/>
        <v>1.8512533034263194E-2</v>
      </c>
      <c r="T35" s="8">
        <f t="shared" si="24"/>
        <v>0.12932568329868899</v>
      </c>
      <c r="U35" s="6">
        <f t="shared" si="17"/>
        <v>1.1453197427795159E-2</v>
      </c>
      <c r="V35" s="6">
        <f t="shared" si="26"/>
        <v>0</v>
      </c>
    </row>
    <row r="36" spans="1:22">
      <c r="A36" s="20">
        <f>IF('20230101-20261006'!A845="","",'20230101-20261006'!A845)</f>
        <v>46101</v>
      </c>
      <c r="B36" s="21">
        <f>IF('20230101-20261006'!B845="","",'20230101-20261006'!B845)</f>
        <v>5351851.4960422805</v>
      </c>
      <c r="C36" s="21">
        <f>IF('20230101-20261006'!C845="","",'20230101-20261006'!C845)</f>
        <v>6506.48</v>
      </c>
      <c r="D36" s="8">
        <f t="shared" si="27"/>
        <v>2.1606318836915328E-3</v>
      </c>
      <c r="E36" s="8">
        <f t="shared" si="28"/>
        <v>2.6519380575919405E-2</v>
      </c>
      <c r="F36" s="8">
        <f t="shared" si="29"/>
        <v>2.6519380575919405E-2</v>
      </c>
      <c r="G36" s="8">
        <f t="shared" si="30"/>
        <v>0</v>
      </c>
      <c r="H36" s="8">
        <f t="shared" si="20"/>
        <v>-1.5138144460977054E-2</v>
      </c>
      <c r="I36" s="8">
        <f t="shared" si="31"/>
        <v>-6.7363870398082892E-2</v>
      </c>
      <c r="J36" s="8">
        <f t="shared" si="32"/>
        <v>0</v>
      </c>
      <c r="K36" s="8">
        <f t="shared" si="33"/>
        <v>-6.7363870398082892E-2</v>
      </c>
      <c r="L36" s="8">
        <f t="shared" si="21"/>
        <v>2.1606318836915328E-3</v>
      </c>
      <c r="M36" s="8">
        <f t="shared" si="18"/>
        <v>-1.5138144460977054E-2</v>
      </c>
      <c r="N36" s="8">
        <f t="shared" si="19"/>
        <v>1.7298776344668587E-2</v>
      </c>
      <c r="O36" s="8">
        <f t="shared" si="34"/>
        <v>9.7759607349317879E-2</v>
      </c>
      <c r="P36" s="8">
        <f t="shared" si="35"/>
        <v>0</v>
      </c>
      <c r="Q36" s="8">
        <f t="shared" si="36"/>
        <v>2.2916341772141028E-4</v>
      </c>
      <c r="R36" s="8">
        <f t="shared" si="25"/>
        <v>-0.1</v>
      </c>
      <c r="S36" s="8">
        <f t="shared" si="22"/>
        <v>1.8605066907954951E-2</v>
      </c>
      <c r="T36" s="8">
        <f t="shared" si="24"/>
        <v>0.13308426318766042</v>
      </c>
      <c r="U36" s="6">
        <f t="shared" si="17"/>
        <v>-3.742592311198889E-3</v>
      </c>
      <c r="V36" s="6">
        <f t="shared" si="26"/>
        <v>1.4006997207845041E-5</v>
      </c>
    </row>
    <row r="37" spans="1:22">
      <c r="A37" s="20">
        <f>IF('20230101-20261006'!A846="","",'20230101-20261006'!A846)</f>
        <v>46104</v>
      </c>
      <c r="B37" s="21">
        <f>IF('20230101-20261006'!B846="","",'20230101-20261006'!B846)</f>
        <v>5347264.1245074701</v>
      </c>
      <c r="C37" s="21">
        <f>IF('20230101-20261006'!C846="","",'20230101-20261006'!C846)</f>
        <v>6581</v>
      </c>
      <c r="D37" s="8">
        <f t="shared" si="27"/>
        <v>-8.571559839062326E-4</v>
      </c>
      <c r="E37" s="8">
        <f t="shared" si="28"/>
        <v>2.5639493346263142E-2</v>
      </c>
      <c r="F37" s="8">
        <f t="shared" si="29"/>
        <v>2.6519380575919405E-2</v>
      </c>
      <c r="G37" s="8">
        <f t="shared" si="30"/>
        <v>-8.5715598390612158E-4</v>
      </c>
      <c r="H37" s="8">
        <f t="shared" si="20"/>
        <v>1.1453197427795159E-2</v>
      </c>
      <c r="I37" s="8">
        <f t="shared" si="31"/>
        <v>-5.6682204677457437E-2</v>
      </c>
      <c r="J37" s="8">
        <f t="shared" si="32"/>
        <v>0</v>
      </c>
      <c r="K37" s="8">
        <f t="shared" si="33"/>
        <v>-5.6682204677457437E-2</v>
      </c>
      <c r="L37" s="8">
        <f t="shared" si="21"/>
        <v>-8.571559839062326E-4</v>
      </c>
      <c r="M37" s="8">
        <f t="shared" si="18"/>
        <v>1.1453197427795159E-2</v>
      </c>
      <c r="N37" s="8">
        <f t="shared" si="19"/>
        <v>-1.2310353411701391E-2</v>
      </c>
      <c r="O37" s="8">
        <f t="shared" si="34"/>
        <v>8.4245798621757295E-2</v>
      </c>
      <c r="P37" s="8">
        <f t="shared" si="35"/>
        <v>7.347163807462617E-7</v>
      </c>
      <c r="Q37" s="8">
        <f t="shared" si="36"/>
        <v>0</v>
      </c>
      <c r="R37" s="8">
        <f t="shared" si="25"/>
        <v>-0.1</v>
      </c>
      <c r="S37" s="8">
        <f t="shared" si="22"/>
        <v>1.9583365243156303E-2</v>
      </c>
      <c r="T37" s="8">
        <f t="shared" si="24"/>
        <v>0.13936699014246984</v>
      </c>
      <c r="U37" s="6">
        <f t="shared" si="17"/>
        <v>5.4191572470740912E-3</v>
      </c>
      <c r="V37" s="6">
        <f t="shared" si="26"/>
        <v>0</v>
      </c>
    </row>
    <row r="38" spans="1:22">
      <c r="A38" s="20">
        <f>IF('20230101-20261006'!A847="","",'20230101-20261006'!A847)</f>
        <v>46105</v>
      </c>
      <c r="B38" s="21">
        <f>IF('20230101-20261006'!B847="","",'20230101-20261006'!B847)</f>
        <v>5355207.3636250701</v>
      </c>
      <c r="C38" s="21">
        <f>IF('20230101-20261006'!C847="","",'20230101-20261006'!C847)</f>
        <v>6556.37</v>
      </c>
      <c r="D38" s="8">
        <f t="shared" si="27"/>
        <v>1.4854772333379174E-3</v>
      </c>
      <c r="E38" s="8">
        <f t="shared" si="28"/>
        <v>2.7163057463241325E-2</v>
      </c>
      <c r="F38" s="8">
        <f t="shared" si="29"/>
        <v>2.7163057463241325E-2</v>
      </c>
      <c r="G38" s="8">
        <f t="shared" si="30"/>
        <v>0</v>
      </c>
      <c r="H38" s="8">
        <f t="shared" si="20"/>
        <v>-3.742592311198889E-3</v>
      </c>
      <c r="I38" s="8">
        <f t="shared" si="31"/>
        <v>-6.0212658605248714E-2</v>
      </c>
      <c r="J38" s="8">
        <f t="shared" si="32"/>
        <v>0</v>
      </c>
      <c r="K38" s="8">
        <f t="shared" si="33"/>
        <v>-6.0212658605248714E-2</v>
      </c>
      <c r="L38" s="8">
        <f t="shared" si="21"/>
        <v>1.4854772333379174E-3</v>
      </c>
      <c r="M38" s="8">
        <f t="shared" si="18"/>
        <v>-3.742592311198889E-3</v>
      </c>
      <c r="N38" s="8">
        <f t="shared" si="19"/>
        <v>5.2280695445368064E-3</v>
      </c>
      <c r="O38" s="8">
        <f t="shared" si="34"/>
        <v>8.9914311060323771E-2</v>
      </c>
      <c r="P38" s="8">
        <f t="shared" si="35"/>
        <v>0</v>
      </c>
      <c r="Q38" s="8">
        <f t="shared" si="36"/>
        <v>1.4006997207845041E-5</v>
      </c>
      <c r="R38" s="8">
        <f t="shared" si="25"/>
        <v>-0.1</v>
      </c>
      <c r="S38" s="8">
        <f t="shared" si="22"/>
        <v>1.9673656187401051E-2</v>
      </c>
      <c r="T38" s="8">
        <f t="shared" si="24"/>
        <v>0.13483165096257121</v>
      </c>
      <c r="U38" s="6">
        <f t="shared" si="17"/>
        <v>-1.7406210652467391E-2</v>
      </c>
      <c r="V38" s="6">
        <f t="shared" si="26"/>
        <v>3.0297616927806926E-4</v>
      </c>
    </row>
    <row r="39" spans="1:22">
      <c r="A39" s="20">
        <f>IF('20230101-20261006'!A848="","",'20230101-20261006'!A848)</f>
        <v>46106</v>
      </c>
      <c r="B39" s="21">
        <f>IF('20230101-20261006'!B848="","",'20230101-20261006'!B848)</f>
        <v>5360237.4281274704</v>
      </c>
      <c r="C39" s="21">
        <f>IF('20230101-20261006'!C848="","",'20230101-20261006'!C848)</f>
        <v>6591.9</v>
      </c>
      <c r="D39" s="8">
        <f t="shared" si="27"/>
        <v>9.3928472995585821E-4</v>
      </c>
      <c r="E39" s="8">
        <f t="shared" si="28"/>
        <v>2.8127856038291377E-2</v>
      </c>
      <c r="F39" s="8">
        <f t="shared" si="29"/>
        <v>2.8127856038291377E-2</v>
      </c>
      <c r="G39" s="8">
        <f t="shared" si="30"/>
        <v>0</v>
      </c>
      <c r="H39" s="8">
        <f t="shared" si="20"/>
        <v>5.4191572470740912E-3</v>
      </c>
      <c r="I39" s="8">
        <f t="shared" si="31"/>
        <v>-5.5119803223420805E-2</v>
      </c>
      <c r="J39" s="8">
        <f t="shared" si="32"/>
        <v>0</v>
      </c>
      <c r="K39" s="8">
        <f t="shared" si="33"/>
        <v>-5.5119803223420805E-2</v>
      </c>
      <c r="L39" s="8">
        <f t="shared" si="21"/>
        <v>9.3928472995585821E-4</v>
      </c>
      <c r="M39" s="8">
        <f t="shared" si="18"/>
        <v>5.4191572470740912E-3</v>
      </c>
      <c r="N39" s="8">
        <f t="shared" si="19"/>
        <v>-4.479872517118233E-3</v>
      </c>
      <c r="O39" s="8">
        <f t="shared" si="34"/>
        <v>8.5031633892190817E-2</v>
      </c>
      <c r="P39" s="8">
        <f t="shared" si="35"/>
        <v>0</v>
      </c>
      <c r="Q39" s="8">
        <f t="shared" si="36"/>
        <v>0</v>
      </c>
      <c r="R39" s="8">
        <f t="shared" si="25"/>
        <v>-0.1</v>
      </c>
      <c r="S39" s="8">
        <f t="shared" si="22"/>
        <v>1.9082174949113229E-2</v>
      </c>
      <c r="T39" s="8">
        <f t="shared" si="24"/>
        <v>0.13232514561119602</v>
      </c>
      <c r="U39" s="6">
        <f t="shared" si="17"/>
        <v>-1.6721834878249076E-2</v>
      </c>
      <c r="V39" s="6">
        <f t="shared" si="26"/>
        <v>2.7961976169542727E-4</v>
      </c>
    </row>
    <row r="40" spans="1:22">
      <c r="A40" s="20">
        <f>IF('20230101-20261006'!A849="","",'20230101-20261006'!A849)</f>
        <v>46107</v>
      </c>
      <c r="B40" s="21">
        <f>IF('20230101-20261006'!B849="","",'20230101-20261006'!B849)</f>
        <v>5365915.7398098698</v>
      </c>
      <c r="C40" s="21">
        <f>IF('20230101-20261006'!C849="","",'20230101-20261006'!C849)</f>
        <v>6477.16</v>
      </c>
      <c r="D40" s="8">
        <f t="shared" si="27"/>
        <v>1.0593395830944541E-3</v>
      </c>
      <c r="E40" s="8">
        <f t="shared" si="28"/>
        <v>2.9216992572674849E-2</v>
      </c>
      <c r="F40" s="8">
        <f t="shared" si="29"/>
        <v>2.9216992572674849E-2</v>
      </c>
      <c r="G40" s="8">
        <f t="shared" si="30"/>
        <v>0</v>
      </c>
      <c r="H40" s="8">
        <f t="shared" si="20"/>
        <v>-1.7406210652467391E-2</v>
      </c>
      <c r="I40" s="8">
        <f t="shared" si="31"/>
        <v>-7.1566586969858736E-2</v>
      </c>
      <c r="J40" s="8">
        <f t="shared" si="32"/>
        <v>0</v>
      </c>
      <c r="K40" s="8">
        <f t="shared" si="33"/>
        <v>-7.1566586969858736E-2</v>
      </c>
      <c r="L40" s="8">
        <f t="shared" si="21"/>
        <v>1.0593395830944541E-3</v>
      </c>
      <c r="M40" s="8">
        <f t="shared" si="18"/>
        <v>-1.7406210652467391E-2</v>
      </c>
      <c r="N40" s="8">
        <f t="shared" si="19"/>
        <v>1.8465550235561845E-2</v>
      </c>
      <c r="O40" s="8">
        <f t="shared" si="34"/>
        <v>0.10506734003500084</v>
      </c>
      <c r="P40" s="8">
        <f t="shared" si="35"/>
        <v>0</v>
      </c>
      <c r="Q40" s="8">
        <f t="shared" si="36"/>
        <v>3.0297616927806926E-4</v>
      </c>
      <c r="R40" s="8">
        <f t="shared" si="25"/>
        <v>-0.1</v>
      </c>
      <c r="S40" s="8">
        <f t="shared" si="22"/>
        <v>1.8674379128394304E-2</v>
      </c>
      <c r="T40" s="8">
        <f t="shared" si="24"/>
        <v>0.14221863225440695</v>
      </c>
      <c r="U40" s="6">
        <f t="shared" si="17"/>
        <v>-3.9457672892280193E-3</v>
      </c>
      <c r="V40" s="6">
        <f t="shared" si="26"/>
        <v>1.5569079500741832E-5</v>
      </c>
    </row>
    <row r="41" spans="1:22">
      <c r="A41" s="20">
        <f>IF('20230101-20261006'!A850="","",'20230101-20261006'!A850)</f>
        <v>46108</v>
      </c>
      <c r="B41" s="21">
        <f>IF('20230101-20261006'!B850="","",'20230101-20261006'!B850)</f>
        <v>5376428.8584922701</v>
      </c>
      <c r="C41" s="21">
        <f>IF('20230101-20261006'!C850="","",'20230101-20261006'!C850)</f>
        <v>6368.85</v>
      </c>
      <c r="D41" s="8">
        <f t="shared" si="27"/>
        <v>1.9592403593673424E-3</v>
      </c>
      <c r="E41" s="8">
        <f t="shared" si="28"/>
        <v>3.1233476043069919E-2</v>
      </c>
      <c r="F41" s="8">
        <f t="shared" si="29"/>
        <v>3.1233476043069919E-2</v>
      </c>
      <c r="G41" s="8">
        <f t="shared" si="30"/>
        <v>0</v>
      </c>
      <c r="H41" s="8">
        <f t="shared" si="20"/>
        <v>-1.6721834878249076E-2</v>
      </c>
      <c r="I41" s="8">
        <f t="shared" si="31"/>
        <v>-8.709169719799803E-2</v>
      </c>
      <c r="J41" s="8">
        <f t="shared" si="32"/>
        <v>0</v>
      </c>
      <c r="K41" s="8">
        <f t="shared" si="33"/>
        <v>-8.709169719799803E-2</v>
      </c>
      <c r="L41" s="8">
        <f t="shared" si="21"/>
        <v>1.9592403593673424E-3</v>
      </c>
      <c r="M41" s="8">
        <f t="shared" si="18"/>
        <v>-1.6721834878249076E-2</v>
      </c>
      <c r="N41" s="8">
        <f t="shared" si="19"/>
        <v>1.8681075237616418E-2</v>
      </c>
      <c r="O41" s="8">
        <f t="shared" si="34"/>
        <v>0.12571118615682741</v>
      </c>
      <c r="P41" s="8">
        <f t="shared" si="35"/>
        <v>0</v>
      </c>
      <c r="Q41" s="8">
        <f t="shared" si="36"/>
        <v>2.7961976169542727E-4</v>
      </c>
      <c r="R41" s="8">
        <f t="shared" si="25"/>
        <v>-0.1</v>
      </c>
      <c r="S41" s="8">
        <f t="shared" si="22"/>
        <v>1.7874732308082592E-2</v>
      </c>
      <c r="T41" s="8">
        <f t="shared" si="24"/>
        <v>0.15012650019848775</v>
      </c>
      <c r="U41" s="6">
        <f t="shared" si="17"/>
        <v>2.9131172245937753E-2</v>
      </c>
      <c r="V41" s="6">
        <f t="shared" si="26"/>
        <v>0</v>
      </c>
    </row>
    <row r="42" spans="1:22">
      <c r="A42" s="20">
        <f>IF('20230101-20261006'!A851="","",'20230101-20261006'!A851)</f>
        <v>46111</v>
      </c>
      <c r="B42" s="21">
        <f>IF('20230101-20261006'!B851="","",'20230101-20261006'!B851)</f>
        <v>5391413.53215307</v>
      </c>
      <c r="C42" s="21">
        <f>IF('20230101-20261006'!C851="","",'20230101-20261006'!C851)</f>
        <v>6343.72</v>
      </c>
      <c r="D42" s="8">
        <f t="shared" si="27"/>
        <v>2.787105354724595E-3</v>
      </c>
      <c r="E42" s="8">
        <f t="shared" si="28"/>
        <v>3.4107632386120912E-2</v>
      </c>
      <c r="F42" s="8">
        <f t="shared" si="29"/>
        <v>3.4107632386120912E-2</v>
      </c>
      <c r="G42" s="8">
        <f t="shared" si="30"/>
        <v>0</v>
      </c>
      <c r="H42" s="8">
        <f t="shared" si="20"/>
        <v>-3.9457672892280193E-3</v>
      </c>
      <c r="I42" s="8">
        <f t="shared" si="31"/>
        <v>-9.0693820917258861E-2</v>
      </c>
      <c r="J42" s="8">
        <f t="shared" si="32"/>
        <v>0</v>
      </c>
      <c r="K42" s="8">
        <f t="shared" si="33"/>
        <v>-9.0693820917258861E-2</v>
      </c>
      <c r="L42" s="8">
        <f t="shared" si="21"/>
        <v>2.787105354724595E-3</v>
      </c>
      <c r="M42" s="8">
        <f t="shared" si="18"/>
        <v>-3.9457672892280193E-3</v>
      </c>
      <c r="N42" s="8">
        <f t="shared" si="19"/>
        <v>6.7328726439526143E-3</v>
      </c>
      <c r="O42" s="8">
        <f t="shared" si="34"/>
        <v>0.13329045620709423</v>
      </c>
      <c r="P42" s="8">
        <f t="shared" si="35"/>
        <v>0</v>
      </c>
      <c r="Q42" s="8">
        <f t="shared" si="36"/>
        <v>1.5569079500741832E-5</v>
      </c>
      <c r="R42" s="8">
        <f t="shared" si="25"/>
        <v>-0.1</v>
      </c>
      <c r="S42" s="8">
        <f t="shared" si="22"/>
        <v>1.8751491544139517E-2</v>
      </c>
      <c r="T42" s="8">
        <f t="shared" si="24"/>
        <v>0.1493042190320566</v>
      </c>
      <c r="U42" s="6">
        <f t="shared" si="17"/>
        <v>7.1685466231241612E-3</v>
      </c>
      <c r="V42" s="6">
        <f t="shared" si="26"/>
        <v>0</v>
      </c>
    </row>
    <row r="43" spans="1:22">
      <c r="A43" s="20">
        <f>IF('20230101-20261006'!A852="","",'20230101-20261006'!A852)</f>
        <v>46112</v>
      </c>
      <c r="B43" s="21">
        <f>IF('20230101-20261006'!B852="","",'20230101-20261006'!B852)</f>
        <v>5400385.0618194696</v>
      </c>
      <c r="C43" s="21">
        <f>IF('20230101-20261006'!C852="","",'20230101-20261006'!C852)</f>
        <v>6528.52</v>
      </c>
      <c r="D43" s="8">
        <f t="shared" si="27"/>
        <v>1.6640403509944335E-3</v>
      </c>
      <c r="E43" s="8">
        <f t="shared" si="28"/>
        <v>3.5828429213682789E-2</v>
      </c>
      <c r="F43" s="8">
        <f t="shared" si="29"/>
        <v>3.5828429213682789E-2</v>
      </c>
      <c r="G43" s="8">
        <f t="shared" si="30"/>
        <v>0</v>
      </c>
      <c r="H43" s="8">
        <f t="shared" si="20"/>
        <v>2.9131172245937753E-2</v>
      </c>
      <c r="I43" s="8">
        <f t="shared" si="31"/>
        <v>-6.4204665990103993E-2</v>
      </c>
      <c r="J43" s="8">
        <f t="shared" si="32"/>
        <v>0</v>
      </c>
      <c r="K43" s="8">
        <f t="shared" si="33"/>
        <v>-6.4204665990103993E-2</v>
      </c>
      <c r="L43" s="8">
        <f t="shared" si="21"/>
        <v>1.6640403509944335E-3</v>
      </c>
      <c r="M43" s="8">
        <f t="shared" si="18"/>
        <v>2.9131172245937753E-2</v>
      </c>
      <c r="N43" s="8">
        <f t="shared" si="19"/>
        <v>-2.746713189494332E-2</v>
      </c>
      <c r="O43" s="8">
        <f t="shared" si="34"/>
        <v>0.1021622177711734</v>
      </c>
      <c r="P43" s="8">
        <f t="shared" si="35"/>
        <v>0</v>
      </c>
      <c r="Q43" s="8">
        <f t="shared" si="36"/>
        <v>0</v>
      </c>
      <c r="R43" s="8">
        <f t="shared" si="25"/>
        <v>-0.1</v>
      </c>
      <c r="S43" s="8">
        <f t="shared" si="22"/>
        <v>1.8692509280407114E-2</v>
      </c>
      <c r="T43" s="8">
        <f t="shared" si="24"/>
        <v>0.18838775810844149</v>
      </c>
      <c r="U43" s="6">
        <f t="shared" si="17"/>
        <v>1.1208579962647125E-3</v>
      </c>
      <c r="V43" s="6">
        <f t="shared" si="26"/>
        <v>0</v>
      </c>
    </row>
    <row r="44" spans="1:22">
      <c r="A44" s="20">
        <f>IF('20230101-20261006'!A853="","",'20230101-20261006'!A853)</f>
        <v>46113</v>
      </c>
      <c r="B44" s="21">
        <f>IF('20230101-20261006'!B853="","",'20230101-20261006'!B853)</f>
        <v>5407144.5098966695</v>
      </c>
      <c r="C44" s="21">
        <f>IF('20230101-20261006'!C853="","",'20230101-20261006'!C853)</f>
        <v>6575.32</v>
      </c>
      <c r="D44" s="8">
        <f t="shared" si="27"/>
        <v>1.2516603908467872E-3</v>
      </c>
      <c r="E44" s="8">
        <f t="shared" si="28"/>
        <v>3.712493463024269E-2</v>
      </c>
      <c r="F44" s="8">
        <f t="shared" si="29"/>
        <v>3.712493463024269E-2</v>
      </c>
      <c r="G44" s="8">
        <f t="shared" si="30"/>
        <v>0</v>
      </c>
      <c r="H44" s="8">
        <f t="shared" si="20"/>
        <v>7.1685466231241612E-3</v>
      </c>
      <c r="I44" s="8">
        <f t="shared" si="31"/>
        <v>-5.7496373508551968E-2</v>
      </c>
      <c r="J44" s="8">
        <f t="shared" si="32"/>
        <v>0</v>
      </c>
      <c r="K44" s="8">
        <f t="shared" si="33"/>
        <v>-5.7496373508551968E-2</v>
      </c>
      <c r="L44" s="8">
        <f t="shared" si="21"/>
        <v>1.2516603908467872E-3</v>
      </c>
      <c r="M44" s="8">
        <f t="shared" si="18"/>
        <v>7.1685466231241612E-3</v>
      </c>
      <c r="N44" s="8">
        <f t="shared" si="19"/>
        <v>-5.9168862322773741E-3</v>
      </c>
      <c r="O44" s="8">
        <f t="shared" si="34"/>
        <v>9.5640849319106769E-2</v>
      </c>
      <c r="P44" s="8">
        <f t="shared" si="35"/>
        <v>0</v>
      </c>
      <c r="Q44" s="8">
        <f t="shared" si="36"/>
        <v>0</v>
      </c>
      <c r="R44" s="8">
        <f t="shared" si="25"/>
        <v>-0.1</v>
      </c>
      <c r="S44" s="8">
        <f t="shared" si="22"/>
        <v>1.840351982324535E-2</v>
      </c>
      <c r="T44" s="8">
        <f t="shared" si="24"/>
        <v>0.18799163114146208</v>
      </c>
      <c r="U44" s="6">
        <f t="shared" ref="U44:U78" si="37">H47</f>
        <v>4.4267617038020735E-3</v>
      </c>
      <c r="V44" s="6">
        <f t="shared" si="26"/>
        <v>0</v>
      </c>
    </row>
    <row r="45" spans="1:22">
      <c r="A45" s="20">
        <f>IF('20230101-20261006'!A854="","",'20230101-20261006'!A854)</f>
        <v>46114</v>
      </c>
      <c r="B45" s="21">
        <f>IF('20230101-20261006'!B854="","",'20230101-20261006'!B854)</f>
        <v>5410467.2127898699</v>
      </c>
      <c r="C45" s="21">
        <f>IF('20230101-20261006'!C854="","",'20230101-20261006'!C854)</f>
        <v>6582.69</v>
      </c>
      <c r="D45" s="8">
        <f t="shared" si="27"/>
        <v>6.1450232874649124E-4</v>
      </c>
      <c r="E45" s="8">
        <f t="shared" si="28"/>
        <v>3.7762250317773915E-2</v>
      </c>
      <c r="F45" s="8">
        <f t="shared" si="29"/>
        <v>3.7762250317773915E-2</v>
      </c>
      <c r="G45" s="8">
        <f t="shared" si="30"/>
        <v>0</v>
      </c>
      <c r="H45" s="8">
        <f t="shared" si="20"/>
        <v>1.1208579962647125E-3</v>
      </c>
      <c r="I45" s="8">
        <f t="shared" si="31"/>
        <v>-5.6439960782290521E-2</v>
      </c>
      <c r="J45" s="8">
        <f t="shared" si="32"/>
        <v>0</v>
      </c>
      <c r="K45" s="8">
        <f t="shared" si="33"/>
        <v>-5.6439960782290521E-2</v>
      </c>
      <c r="L45" s="8">
        <f t="shared" si="21"/>
        <v>6.1450232874649124E-4</v>
      </c>
      <c r="M45" s="8">
        <f t="shared" si="18"/>
        <v>1.1208579962647125E-3</v>
      </c>
      <c r="N45" s="8">
        <f t="shared" si="19"/>
        <v>-5.0635566751822125E-4</v>
      </c>
      <c r="O45" s="8">
        <f t="shared" si="34"/>
        <v>9.5086065365489469E-2</v>
      </c>
      <c r="P45" s="8">
        <f t="shared" si="35"/>
        <v>0</v>
      </c>
      <c r="Q45" s="8">
        <f t="shared" si="36"/>
        <v>0</v>
      </c>
      <c r="R45" s="8">
        <f t="shared" si="25"/>
        <v>-0.1</v>
      </c>
      <c r="S45" s="8">
        <f t="shared" si="22"/>
        <v>1.8486594202060468E-2</v>
      </c>
      <c r="T45" s="8">
        <f t="shared" si="24"/>
        <v>0.18784237402951284</v>
      </c>
      <c r="U45" s="6">
        <f t="shared" si="37"/>
        <v>7.5924517115533163E-4</v>
      </c>
      <c r="V45" s="6">
        <f t="shared" si="26"/>
        <v>0</v>
      </c>
    </row>
    <row r="46" spans="1:22">
      <c r="A46" s="20">
        <f>IF('20230101-20261006'!A855="","",'20230101-20261006'!A855)</f>
        <v>46115</v>
      </c>
      <c r="B46" s="21">
        <f>IF('20230101-20261006'!B855="","",'20230101-20261006'!B855)</f>
        <v>5410467.1677034702</v>
      </c>
      <c r="C46" s="21" t="str">
        <f>IF('20230101-20261006'!C855="","",'20230101-20261006'!C855)</f>
        <v/>
      </c>
      <c r="D46" s="8">
        <f t="shared" si="27"/>
        <v>-8.3331804789921193E-9</v>
      </c>
      <c r="E46" s="8">
        <f t="shared" si="28"/>
        <v>3.776224166991371E-2</v>
      </c>
      <c r="F46" s="8">
        <f t="shared" si="29"/>
        <v>3.7762250317773915E-2</v>
      </c>
      <c r="G46" s="8">
        <f t="shared" si="30"/>
        <v>-8.3331805900144218E-9</v>
      </c>
      <c r="H46" s="8" t="str">
        <f>""</f>
        <v/>
      </c>
      <c r="I46" s="8">
        <f t="shared" si="31"/>
        <v>-5.6439960782290521E-2</v>
      </c>
      <c r="J46" s="8">
        <f t="shared" si="32"/>
        <v>0</v>
      </c>
      <c r="K46" s="8">
        <f t="shared" si="33"/>
        <v>-5.6439960782290521E-2</v>
      </c>
      <c r="L46" s="8" t="str">
        <f>""</f>
        <v/>
      </c>
      <c r="M46" s="8" t="str">
        <f>""</f>
        <v/>
      </c>
      <c r="N46" s="8" t="str">
        <f>""</f>
        <v/>
      </c>
      <c r="O46" s="8">
        <f t="shared" si="34"/>
        <v>9.5086065365489469E-2</v>
      </c>
      <c r="P46" s="8">
        <f t="shared" si="35"/>
        <v>6.9441896895455327E-17</v>
      </c>
      <c r="Q46" s="8" t="str">
        <f t="shared" si="36"/>
        <v/>
      </c>
      <c r="R46" s="8">
        <f t="shared" si="25"/>
        <v>-0.1</v>
      </c>
      <c r="S46" s="8">
        <f t="shared" si="22"/>
        <v>1.8748140011087228E-2</v>
      </c>
      <c r="T46" s="8">
        <f t="shared" ref="T46:T65" si="38">STDEV(H26:H46)*SQRT(252)</f>
        <v>0.18784237402951284</v>
      </c>
      <c r="U46" s="6">
        <f t="shared" si="37"/>
        <v>2.5081420917808295E-2</v>
      </c>
      <c r="V46" s="6">
        <f t="shared" si="26"/>
        <v>0</v>
      </c>
    </row>
    <row r="47" spans="1:22">
      <c r="A47" s="20">
        <f>IF('20230101-20261006'!A856="","",'20230101-20261006'!A856)</f>
        <v>46118</v>
      </c>
      <c r="B47" s="21">
        <f>IF('20230101-20261006'!B856="","",'20230101-20261006'!B856)</f>
        <v>5416000.8219178701</v>
      </c>
      <c r="C47" s="21">
        <f>IF('20230101-20261006'!C856="","",'20230101-20261006'!C856)</f>
        <v>6611.83</v>
      </c>
      <c r="D47" s="8">
        <f t="shared" si="27"/>
        <v>1.0227682828263251E-3</v>
      </c>
      <c r="E47" s="8">
        <f t="shared" si="28"/>
        <v>3.8823631975808404E-2</v>
      </c>
      <c r="F47" s="8">
        <f t="shared" si="29"/>
        <v>3.8823631975808404E-2</v>
      </c>
      <c r="G47" s="8">
        <f t="shared" si="30"/>
        <v>0</v>
      </c>
      <c r="H47" s="8">
        <f>C47/C45-1</f>
        <v>4.4267617038020735E-3</v>
      </c>
      <c r="I47" s="8">
        <f t="shared" si="31"/>
        <v>-5.226304533544357E-2</v>
      </c>
      <c r="J47" s="8">
        <f t="shared" si="32"/>
        <v>0</v>
      </c>
      <c r="K47" s="8">
        <f t="shared" si="33"/>
        <v>-5.226304533544357E-2</v>
      </c>
      <c r="L47" s="8">
        <f>B47/B45-1</f>
        <v>1.022759941122775E-3</v>
      </c>
      <c r="M47" s="8">
        <f t="shared" ref="M47:M81" si="39">H47</f>
        <v>4.4267617038020735E-3</v>
      </c>
      <c r="N47" s="8">
        <f t="shared" ref="N47:N81" si="40">L47-M47</f>
        <v>-3.4040017626792984E-3</v>
      </c>
      <c r="O47" s="8">
        <f t="shared" si="34"/>
        <v>9.1358390468699868E-2</v>
      </c>
      <c r="P47" s="8">
        <f t="shared" si="35"/>
        <v>0</v>
      </c>
      <c r="Q47" s="8">
        <f t="shared" si="36"/>
        <v>0</v>
      </c>
      <c r="R47" s="8">
        <f t="shared" si="25"/>
        <v>-0.1</v>
      </c>
      <c r="S47" s="8">
        <f t="shared" si="22"/>
        <v>1.8253370783032179E-2</v>
      </c>
      <c r="T47" s="8">
        <f t="shared" si="38"/>
        <v>0.18394393532335382</v>
      </c>
      <c r="U47" s="6">
        <f t="shared" si="37"/>
        <v>6.1700091849836713E-3</v>
      </c>
      <c r="V47" s="6">
        <f t="shared" si="26"/>
        <v>0</v>
      </c>
    </row>
    <row r="48" spans="1:22">
      <c r="A48" s="20">
        <f>IF('20230101-20261006'!A857="","",'20230101-20261006'!A857)</f>
        <v>46119</v>
      </c>
      <c r="B48" s="21">
        <f>IF('20230101-20261006'!B857="","",'20230101-20261006'!B857)</f>
        <v>5417875.3897786699</v>
      </c>
      <c r="C48" s="21">
        <f>IF('20230101-20261006'!C857="","",'20230101-20261006'!C857)</f>
        <v>6616.85</v>
      </c>
      <c r="D48" s="8">
        <f t="shared" si="27"/>
        <v>3.461166130576121E-4</v>
      </c>
      <c r="E48" s="8">
        <f t="shared" si="28"/>
        <v>3.9183186092871969E-2</v>
      </c>
      <c r="F48" s="8">
        <f t="shared" si="29"/>
        <v>3.9183186092871969E-2</v>
      </c>
      <c r="G48" s="8">
        <f t="shared" si="30"/>
        <v>0</v>
      </c>
      <c r="H48" s="8">
        <f t="shared" ref="H48:H81" si="41">C48/C47-1</f>
        <v>7.5924517115533163E-4</v>
      </c>
      <c r="I48" s="8">
        <f t="shared" si="31"/>
        <v>-5.1543480629089089E-2</v>
      </c>
      <c r="J48" s="8">
        <f t="shared" si="32"/>
        <v>0</v>
      </c>
      <c r="K48" s="8">
        <f t="shared" si="33"/>
        <v>-5.1543480629089089E-2</v>
      </c>
      <c r="L48" s="8">
        <f t="shared" ref="L48:L81" si="42">B48/B47-1</f>
        <v>3.461166130576121E-4</v>
      </c>
      <c r="M48" s="8">
        <f t="shared" si="39"/>
        <v>7.5924517115533163E-4</v>
      </c>
      <c r="N48" s="8">
        <f t="shared" si="40"/>
        <v>-4.1312855809771953E-4</v>
      </c>
      <c r="O48" s="8">
        <f t="shared" si="34"/>
        <v>9.0907519150477789E-2</v>
      </c>
      <c r="P48" s="8">
        <f t="shared" si="35"/>
        <v>0</v>
      </c>
      <c r="Q48" s="8">
        <f t="shared" si="36"/>
        <v>0</v>
      </c>
      <c r="R48" s="8">
        <f t="shared" si="25"/>
        <v>-0.1</v>
      </c>
      <c r="S48" s="8">
        <f t="shared" si="22"/>
        <v>1.8482027475645958E-2</v>
      </c>
      <c r="T48" s="8">
        <f t="shared" si="38"/>
        <v>0.18086270972585913</v>
      </c>
      <c r="U48" s="6">
        <f t="shared" si="37"/>
        <v>-1.138518255854426E-3</v>
      </c>
      <c r="V48" s="6">
        <f t="shared" si="26"/>
        <v>1.2962238189138043E-6</v>
      </c>
    </row>
    <row r="49" spans="1:22">
      <c r="A49" s="20">
        <f>IF('20230101-20261006'!A858="","",'20230101-20261006'!A858)</f>
        <v>46120</v>
      </c>
      <c r="B49" s="21">
        <f>IF('20230101-20261006'!B858="","",'20230101-20261006'!B858)</f>
        <v>5431745.4676466798</v>
      </c>
      <c r="C49" s="21">
        <f>IF('20230101-20261006'!C858="","",'20230101-20261006'!C858)</f>
        <v>6782.81</v>
      </c>
      <c r="D49" s="8">
        <f t="shared" si="27"/>
        <v>2.5600584860583364E-3</v>
      </c>
      <c r="E49" s="8">
        <f t="shared" si="28"/>
        <v>4.1843555826998058E-2</v>
      </c>
      <c r="F49" s="8">
        <f t="shared" si="29"/>
        <v>4.1843555826998058E-2</v>
      </c>
      <c r="G49" s="8">
        <f t="shared" si="30"/>
        <v>0</v>
      </c>
      <c r="H49" s="8">
        <f t="shared" si="41"/>
        <v>2.5081420917808295E-2</v>
      </c>
      <c r="I49" s="8">
        <f t="shared" si="31"/>
        <v>-2.7754843444507848E-2</v>
      </c>
      <c r="J49" s="8">
        <f t="shared" si="32"/>
        <v>0</v>
      </c>
      <c r="K49" s="8">
        <f t="shared" si="33"/>
        <v>-2.7754843444507848E-2</v>
      </c>
      <c r="L49" s="8">
        <f t="shared" si="42"/>
        <v>2.5600584860583364E-3</v>
      </c>
      <c r="M49" s="8">
        <f t="shared" si="39"/>
        <v>2.5081420917808295E-2</v>
      </c>
      <c r="N49" s="8">
        <f t="shared" si="40"/>
        <v>-2.2521362431749958E-2</v>
      </c>
      <c r="O49" s="8">
        <f t="shared" si="34"/>
        <v>6.6338795532168593E-2</v>
      </c>
      <c r="P49" s="8">
        <f t="shared" si="35"/>
        <v>0</v>
      </c>
      <c r="Q49" s="8">
        <f t="shared" si="36"/>
        <v>0</v>
      </c>
      <c r="R49" s="8">
        <f t="shared" si="25"/>
        <v>-0.1</v>
      </c>
      <c r="S49" s="8">
        <f t="shared" si="22"/>
        <v>1.8688163119570771E-2</v>
      </c>
      <c r="T49" s="8">
        <f t="shared" si="38"/>
        <v>0.20352509683083375</v>
      </c>
      <c r="U49" s="6">
        <f t="shared" si="37"/>
        <v>1.0173260827151198E-2</v>
      </c>
      <c r="V49" s="6">
        <f t="shared" si="26"/>
        <v>0</v>
      </c>
    </row>
    <row r="50" spans="1:22">
      <c r="A50" s="20">
        <f>IF('20230101-20261006'!A859="","",'20230101-20261006'!A859)</f>
        <v>46121</v>
      </c>
      <c r="B50" s="21">
        <f>IF('20230101-20261006'!B859="","",'20230101-20261006'!B859)</f>
        <v>5436484.3172894698</v>
      </c>
      <c r="C50" s="21">
        <f>IF('20230101-20261006'!C859="","",'20230101-20261006'!C859)</f>
        <v>6824.66</v>
      </c>
      <c r="D50" s="8">
        <f t="shared" si="27"/>
        <v>8.7243588106544756E-4</v>
      </c>
      <c r="E50" s="8">
        <f t="shared" si="28"/>
        <v>4.2752497527558386E-2</v>
      </c>
      <c r="F50" s="8">
        <f t="shared" si="29"/>
        <v>4.2752497527558386E-2</v>
      </c>
      <c r="G50" s="8">
        <f t="shared" si="30"/>
        <v>0</v>
      </c>
      <c r="H50" s="8">
        <f t="shared" si="41"/>
        <v>6.1700091849836713E-3</v>
      </c>
      <c r="I50" s="8">
        <f t="shared" si="31"/>
        <v>-2.1756081898504531E-2</v>
      </c>
      <c r="J50" s="8">
        <f t="shared" si="32"/>
        <v>0</v>
      </c>
      <c r="K50" s="8">
        <f t="shared" si="33"/>
        <v>-2.1756081898504531E-2</v>
      </c>
      <c r="L50" s="8">
        <f t="shared" si="42"/>
        <v>8.7243588106544756E-4</v>
      </c>
      <c r="M50" s="8">
        <f t="shared" si="39"/>
        <v>6.1700091849836713E-3</v>
      </c>
      <c r="N50" s="8">
        <f t="shared" si="40"/>
        <v>-5.2975733039182238E-3</v>
      </c>
      <c r="O50" s="8">
        <f t="shared" si="34"/>
        <v>6.0689787596025058E-2</v>
      </c>
      <c r="P50" s="8">
        <f t="shared" si="35"/>
        <v>0</v>
      </c>
      <c r="Q50" s="8">
        <f t="shared" si="36"/>
        <v>0</v>
      </c>
      <c r="R50" s="8">
        <f t="shared" si="25"/>
        <v>-0.1</v>
      </c>
      <c r="S50" s="8">
        <f t="shared" si="22"/>
        <v>1.776884504761099E-2</v>
      </c>
      <c r="T50" s="8">
        <f t="shared" si="38"/>
        <v>0.20461975531434212</v>
      </c>
      <c r="U50" s="6">
        <f t="shared" si="37"/>
        <v>1.1782917818722538E-2</v>
      </c>
      <c r="V50" s="6">
        <f t="shared" si="26"/>
        <v>0</v>
      </c>
    </row>
    <row r="51" spans="1:22">
      <c r="A51" s="20">
        <f>IF('20230101-20261006'!A860="","",'20230101-20261006'!A860)</f>
        <v>46122</v>
      </c>
      <c r="B51" s="21">
        <f>IF('20230101-20261006'!B860="","",'20230101-20261006'!B860)</f>
        <v>5442750.8514038697</v>
      </c>
      <c r="C51" s="21">
        <f>IF('20230101-20261006'!C860="","",'20230101-20261006'!C860)</f>
        <v>6816.89</v>
      </c>
      <c r="D51" s="8">
        <f t="shared" si="27"/>
        <v>1.1526813559399329E-3</v>
      </c>
      <c r="E51" s="8">
        <f t="shared" si="28"/>
        <v>4.3954458890318238E-2</v>
      </c>
      <c r="F51" s="8">
        <f t="shared" si="29"/>
        <v>4.3954458890318238E-2</v>
      </c>
      <c r="G51" s="8">
        <f t="shared" si="30"/>
        <v>0</v>
      </c>
      <c r="H51" s="8">
        <f t="shared" si="41"/>
        <v>-1.138518255854426E-3</v>
      </c>
      <c r="I51" s="8">
        <f t="shared" si="31"/>
        <v>-2.2869830457941664E-2</v>
      </c>
      <c r="J51" s="8">
        <f t="shared" si="32"/>
        <v>0</v>
      </c>
      <c r="K51" s="8">
        <f t="shared" si="33"/>
        <v>-2.2869830457941664E-2</v>
      </c>
      <c r="L51" s="8">
        <f t="shared" si="42"/>
        <v>1.1526813559399329E-3</v>
      </c>
      <c r="M51" s="8">
        <f t="shared" si="39"/>
        <v>-1.138518255854426E-3</v>
      </c>
      <c r="N51" s="8">
        <f t="shared" si="40"/>
        <v>2.2911996117943589E-3</v>
      </c>
      <c r="O51" s="8">
        <f t="shared" si="34"/>
        <v>6.3120039625599089E-2</v>
      </c>
      <c r="P51" s="8">
        <f t="shared" si="35"/>
        <v>0</v>
      </c>
      <c r="Q51" s="8">
        <f t="shared" si="36"/>
        <v>1.2962238189138043E-6</v>
      </c>
      <c r="R51" s="8">
        <f t="shared" si="25"/>
        <v>-0.1</v>
      </c>
      <c r="S51" s="8">
        <f t="shared" si="22"/>
        <v>1.7778238186297854E-2</v>
      </c>
      <c r="T51" s="8">
        <f t="shared" si="38"/>
        <v>0.19625400484636049</v>
      </c>
      <c r="U51" s="6">
        <f t="shared" si="37"/>
        <v>7.9757383693725981E-3</v>
      </c>
      <c r="V51" s="6">
        <f t="shared" si="26"/>
        <v>0</v>
      </c>
    </row>
    <row r="52" spans="1:22">
      <c r="A52" s="20">
        <f>IF('20230101-20261006'!A861="","",'20230101-20261006'!A861)</f>
        <v>46125</v>
      </c>
      <c r="B52" s="21">
        <f>IF('20230101-20261006'!B861="","",'20230101-20261006'!B861)</f>
        <v>5438906.9242110699</v>
      </c>
      <c r="C52" s="21">
        <f>IF('20230101-20261006'!C861="","",'20230101-20261006'!C861)</f>
        <v>6886.24</v>
      </c>
      <c r="D52" s="8">
        <f t="shared" si="27"/>
        <v>-7.0624713453648624E-4</v>
      </c>
      <c r="E52" s="8">
        <f t="shared" si="28"/>
        <v>4.3217169045140391E-2</v>
      </c>
      <c r="F52" s="8">
        <f t="shared" si="29"/>
        <v>4.3954458890318238E-2</v>
      </c>
      <c r="G52" s="8">
        <f t="shared" si="30"/>
        <v>-7.0624713453648624E-4</v>
      </c>
      <c r="H52" s="8">
        <f t="shared" si="41"/>
        <v>1.0173260827151198E-2</v>
      </c>
      <c r="I52" s="8">
        <f t="shared" si="31"/>
        <v>-1.2929230381111823E-2</v>
      </c>
      <c r="J52" s="8">
        <f t="shared" si="32"/>
        <v>0</v>
      </c>
      <c r="K52" s="8">
        <f t="shared" si="33"/>
        <v>-1.2929230381111823E-2</v>
      </c>
      <c r="L52" s="8">
        <f t="shared" si="42"/>
        <v>-7.0624713453648624E-4</v>
      </c>
      <c r="M52" s="8">
        <f t="shared" si="39"/>
        <v>1.0173260827151198E-2</v>
      </c>
      <c r="N52" s="8">
        <f t="shared" si="40"/>
        <v>-1.0879507961687684E-2</v>
      </c>
      <c r="O52" s="8">
        <f t="shared" si="34"/>
        <v>5.155381669026271E-2</v>
      </c>
      <c r="P52" s="8">
        <f t="shared" si="35"/>
        <v>4.9878501504099772E-7</v>
      </c>
      <c r="Q52" s="8">
        <f t="shared" si="36"/>
        <v>0</v>
      </c>
      <c r="R52" s="8">
        <f t="shared" si="25"/>
        <v>-0.1</v>
      </c>
      <c r="S52" s="8">
        <f t="shared" si="22"/>
        <v>1.9153661032967919E-2</v>
      </c>
      <c r="T52" s="8">
        <f t="shared" si="38"/>
        <v>0.19681151330800836</v>
      </c>
      <c r="U52" s="6">
        <f t="shared" si="37"/>
        <v>2.6100143102256723E-3</v>
      </c>
      <c r="V52" s="6">
        <f t="shared" si="26"/>
        <v>0</v>
      </c>
    </row>
    <row r="53" spans="1:22">
      <c r="A53" s="20">
        <f>IF('20230101-20261006'!A862="","",'20230101-20261006'!A862)</f>
        <v>46126</v>
      </c>
      <c r="B53" s="21">
        <f>IF('20230101-20261006'!B862="","",'20230101-20261006'!B862)</f>
        <v>5446909.1648930702</v>
      </c>
      <c r="C53" s="21">
        <f>IF('20230101-20261006'!C862="","",'20230101-20261006'!C862)</f>
        <v>6967.38</v>
      </c>
      <c r="D53" s="8">
        <f t="shared" si="27"/>
        <v>1.4712957573108643E-3</v>
      </c>
      <c r="E53" s="8">
        <f t="shared" si="28"/>
        <v>4.475205003991034E-2</v>
      </c>
      <c r="F53" s="8">
        <f t="shared" si="29"/>
        <v>4.475205003991034E-2</v>
      </c>
      <c r="G53" s="8">
        <f t="shared" si="30"/>
        <v>0</v>
      </c>
      <c r="H53" s="8">
        <f t="shared" si="41"/>
        <v>1.1782917818722538E-2</v>
      </c>
      <c r="I53" s="8">
        <f t="shared" si="31"/>
        <v>-1.2986566214292505E-3</v>
      </c>
      <c r="J53" s="8">
        <f t="shared" si="32"/>
        <v>0</v>
      </c>
      <c r="K53" s="8">
        <f t="shared" si="33"/>
        <v>-1.2986566214292505E-3</v>
      </c>
      <c r="L53" s="8">
        <f t="shared" si="42"/>
        <v>1.4712957573108643E-3</v>
      </c>
      <c r="M53" s="8">
        <f t="shared" si="39"/>
        <v>1.1782917818722538E-2</v>
      </c>
      <c r="N53" s="8">
        <f t="shared" si="40"/>
        <v>-1.0311622061411674E-2</v>
      </c>
      <c r="O53" s="8">
        <f t="shared" si="34"/>
        <v>4.0710591155317832E-2</v>
      </c>
      <c r="P53" s="8">
        <f t="shared" si="35"/>
        <v>0</v>
      </c>
      <c r="Q53" s="8">
        <f t="shared" si="36"/>
        <v>0</v>
      </c>
      <c r="R53" s="8">
        <f t="shared" si="25"/>
        <v>-0.1</v>
      </c>
      <c r="S53" s="8">
        <f t="shared" si="22"/>
        <v>1.8621493384727451E-2</v>
      </c>
      <c r="T53" s="8">
        <f t="shared" si="38"/>
        <v>0.19780669904777753</v>
      </c>
      <c r="U53" s="6">
        <f t="shared" si="37"/>
        <v>1.2040424468278577E-2</v>
      </c>
      <c r="V53" s="6">
        <f t="shared" si="26"/>
        <v>0</v>
      </c>
    </row>
    <row r="54" spans="1:22">
      <c r="A54" s="20">
        <f>IF('20230101-20261006'!A863="","",'20230101-20261006'!A863)</f>
        <v>46127</v>
      </c>
      <c r="B54" s="21">
        <f>IF('20230101-20261006'!B863="","",'20230101-20261006'!B863)</f>
        <v>5449669.3779394701</v>
      </c>
      <c r="C54" s="21">
        <f>IF('20230101-20261006'!C863="","",'20230101-20261006'!C863)</f>
        <v>7022.95</v>
      </c>
      <c r="D54" s="8">
        <f t="shared" si="27"/>
        <v>5.067484995326943E-4</v>
      </c>
      <c r="E54" s="8">
        <f t="shared" si="28"/>
        <v>4.528147657365178E-2</v>
      </c>
      <c r="F54" s="8">
        <f t="shared" si="29"/>
        <v>4.528147657365178E-2</v>
      </c>
      <c r="G54" s="8">
        <f t="shared" si="30"/>
        <v>0</v>
      </c>
      <c r="H54" s="8">
        <f t="shared" si="41"/>
        <v>7.9757383693725981E-3</v>
      </c>
      <c r="I54" s="8">
        <f t="shared" si="31"/>
        <v>6.6667240024991248E-3</v>
      </c>
      <c r="J54" s="8">
        <f t="shared" si="32"/>
        <v>6.6667240024991248E-3</v>
      </c>
      <c r="K54" s="8">
        <f t="shared" si="33"/>
        <v>0</v>
      </c>
      <c r="L54" s="8">
        <f t="shared" si="42"/>
        <v>5.067484995326943E-4</v>
      </c>
      <c r="M54" s="8">
        <f t="shared" si="39"/>
        <v>7.9757383693725981E-3</v>
      </c>
      <c r="N54" s="8">
        <f t="shared" si="40"/>
        <v>-7.4689898698399038E-3</v>
      </c>
      <c r="O54" s="8">
        <f t="shared" si="34"/>
        <v>3.2937534292543758E-2</v>
      </c>
      <c r="P54" s="8">
        <f t="shared" si="35"/>
        <v>0</v>
      </c>
      <c r="Q54" s="8">
        <f t="shared" si="36"/>
        <v>0</v>
      </c>
      <c r="R54" s="8">
        <f t="shared" si="25"/>
        <v>-0.1</v>
      </c>
      <c r="S54" s="8">
        <f t="shared" ref="S54:S85" si="43">STDEV(D35:D54)*SQRT(252)</f>
        <v>1.8086735500781253E-2</v>
      </c>
      <c r="T54" s="8">
        <f t="shared" si="38"/>
        <v>0.19892870007036056</v>
      </c>
      <c r="U54" s="6">
        <f t="shared" si="37"/>
        <v>-2.3743836004749275E-3</v>
      </c>
      <c r="V54" s="6">
        <f t="shared" si="26"/>
        <v>5.63769748220428E-6</v>
      </c>
    </row>
    <row r="55" spans="1:22">
      <c r="A55" s="20">
        <f>IF('20230101-20261006'!A864="","",'20230101-20261006'!A864)</f>
        <v>46128</v>
      </c>
      <c r="B55" s="21">
        <f>IF('20230101-20261006'!B864="","",'20230101-20261006'!B864)</f>
        <v>5467983.9369434696</v>
      </c>
      <c r="C55" s="21">
        <f>IF('20230101-20261006'!C864="","",'20230101-20261006'!C864)</f>
        <v>7041.28</v>
      </c>
      <c r="D55" s="8">
        <f t="shared" si="27"/>
        <v>3.360673415920834E-3</v>
      </c>
      <c r="E55" s="8">
        <f t="shared" si="28"/>
        <v>4.8794326244127273E-2</v>
      </c>
      <c r="F55" s="8">
        <f t="shared" si="29"/>
        <v>4.8794326244127273E-2</v>
      </c>
      <c r="G55" s="8">
        <f t="shared" si="30"/>
        <v>0</v>
      </c>
      <c r="H55" s="8">
        <f t="shared" si="41"/>
        <v>2.6100143102256723E-3</v>
      </c>
      <c r="I55" s="8">
        <f t="shared" si="31"/>
        <v>9.2941385577736124E-3</v>
      </c>
      <c r="J55" s="8">
        <f t="shared" si="32"/>
        <v>9.2941385577736124E-3</v>
      </c>
      <c r="K55" s="8">
        <f t="shared" si="33"/>
        <v>0</v>
      </c>
      <c r="L55" s="8">
        <f t="shared" si="42"/>
        <v>3.360673415920834E-3</v>
      </c>
      <c r="M55" s="8">
        <f t="shared" si="39"/>
        <v>2.6100143102256723E-3</v>
      </c>
      <c r="N55" s="8">
        <f t="shared" si="40"/>
        <v>7.506591056951617E-4</v>
      </c>
      <c r="O55" s="8">
        <f t="shared" si="34"/>
        <v>3.3712918258274716E-2</v>
      </c>
      <c r="P55" s="8">
        <f t="shared" si="35"/>
        <v>0</v>
      </c>
      <c r="Q55" s="8">
        <f t="shared" si="36"/>
        <v>0</v>
      </c>
      <c r="R55" s="8">
        <f t="shared" si="25"/>
        <v>-0.1</v>
      </c>
      <c r="S55" s="8">
        <f t="shared" si="43"/>
        <v>1.7078098499417969E-2</v>
      </c>
      <c r="T55" s="8">
        <f t="shared" si="38"/>
        <v>0.18983844043891721</v>
      </c>
      <c r="U55" s="6">
        <f t="shared" si="37"/>
        <v>-6.3481658822305276E-3</v>
      </c>
      <c r="V55" s="6">
        <f t="shared" si="26"/>
        <v>4.029921006831569E-5</v>
      </c>
    </row>
    <row r="56" spans="1:22">
      <c r="A56" s="20">
        <f>IF('20230101-20261006'!A865="","",'20230101-20261006'!A865)</f>
        <v>46129</v>
      </c>
      <c r="B56" s="21">
        <f>IF('20230101-20261006'!B865="","",'20230101-20261006'!B865)</f>
        <v>5450588.1883538701</v>
      </c>
      <c r="C56" s="21">
        <f>IF('20230101-20261006'!C865="","",'20230101-20261006'!C865)</f>
        <v>7126.06</v>
      </c>
      <c r="D56" s="8">
        <f t="shared" si="27"/>
        <v>-3.1813825333443235E-3</v>
      </c>
      <c r="E56" s="8">
        <f t="shared" si="28"/>
        <v>4.5457710293543618E-2</v>
      </c>
      <c r="F56" s="8">
        <f t="shared" si="29"/>
        <v>4.8794326244127273E-2</v>
      </c>
      <c r="G56" s="8">
        <f t="shared" si="30"/>
        <v>-3.1813825333443235E-3</v>
      </c>
      <c r="H56" s="8">
        <f t="shared" si="41"/>
        <v>1.2040424468278577E-2</v>
      </c>
      <c r="I56" s="8">
        <f t="shared" si="31"/>
        <v>2.1446468399354712E-2</v>
      </c>
      <c r="J56" s="8">
        <f t="shared" si="32"/>
        <v>2.1446468399354712E-2</v>
      </c>
      <c r="K56" s="8">
        <f t="shared" si="33"/>
        <v>0</v>
      </c>
      <c r="L56" s="8">
        <f t="shared" si="42"/>
        <v>-3.1813825333443235E-3</v>
      </c>
      <c r="M56" s="8">
        <f t="shared" si="39"/>
        <v>1.2040424468278577E-2</v>
      </c>
      <c r="N56" s="8">
        <f t="shared" si="40"/>
        <v>-1.52218070016229E-2</v>
      </c>
      <c r="O56" s="8">
        <f t="shared" si="34"/>
        <v>1.7977939721462777E-2</v>
      </c>
      <c r="P56" s="8">
        <f t="shared" si="35"/>
        <v>1.0121194823468346E-5</v>
      </c>
      <c r="Q56" s="8">
        <f t="shared" si="36"/>
        <v>0</v>
      </c>
      <c r="R56" s="8">
        <f t="shared" si="25"/>
        <v>-0.1</v>
      </c>
      <c r="S56" s="8">
        <f t="shared" si="43"/>
        <v>2.2641302338193212E-2</v>
      </c>
      <c r="T56" s="8">
        <f t="shared" si="38"/>
        <v>0.1910276707361733</v>
      </c>
      <c r="U56" s="6">
        <f t="shared" si="37"/>
        <v>1.0460064467632257E-2</v>
      </c>
      <c r="V56" s="6">
        <f t="shared" si="26"/>
        <v>0</v>
      </c>
    </row>
    <row r="57" spans="1:22">
      <c r="A57" s="20">
        <f>IF('20230101-20261006'!A866="","",'20230101-20261006'!A866)</f>
        <v>46132</v>
      </c>
      <c r="B57" s="21">
        <f>IF('20230101-20261006'!B866="","",'20230101-20261006'!B866)</f>
        <v>5465676.9293110697</v>
      </c>
      <c r="C57" s="21">
        <f>IF('20230101-20261006'!C866="","",'20230101-20261006'!C866)</f>
        <v>7109.14</v>
      </c>
      <c r="D57" s="8">
        <f t="shared" si="27"/>
        <v>2.7682775575375018E-3</v>
      </c>
      <c r="E57" s="8">
        <f t="shared" si="28"/>
        <v>4.835182741030386E-2</v>
      </c>
      <c r="F57" s="8">
        <f t="shared" si="29"/>
        <v>4.8794326244127273E-2</v>
      </c>
      <c r="G57" s="8">
        <f t="shared" si="30"/>
        <v>-4.2191192567575531E-4</v>
      </c>
      <c r="H57" s="8">
        <f t="shared" si="41"/>
        <v>-2.3743836004749275E-3</v>
      </c>
      <c r="I57" s="8">
        <f t="shared" si="31"/>
        <v>1.902116265602416E-2</v>
      </c>
      <c r="J57" s="8">
        <f t="shared" si="32"/>
        <v>2.1446468399354712E-2</v>
      </c>
      <c r="K57" s="8">
        <f t="shared" si="33"/>
        <v>-2.3743836004750385E-3</v>
      </c>
      <c r="L57" s="8">
        <f t="shared" si="42"/>
        <v>2.7682775575375018E-3</v>
      </c>
      <c r="M57" s="8">
        <f t="shared" si="39"/>
        <v>-2.3743836004749275E-3</v>
      </c>
      <c r="N57" s="8">
        <f t="shared" si="40"/>
        <v>5.1426611580124293E-3</v>
      </c>
      <c r="O57" s="8">
        <f t="shared" si="34"/>
        <v>2.3213055331781973E-2</v>
      </c>
      <c r="P57" s="8">
        <f t="shared" si="35"/>
        <v>0</v>
      </c>
      <c r="Q57" s="8">
        <f t="shared" si="36"/>
        <v>5.63769748220428E-6</v>
      </c>
      <c r="R57" s="8">
        <f t="shared" si="25"/>
        <v>-0.1</v>
      </c>
      <c r="S57" s="8">
        <f t="shared" si="43"/>
        <v>2.2533782743838163E-2</v>
      </c>
      <c r="T57" s="8">
        <f t="shared" si="38"/>
        <v>0.17919721606060685</v>
      </c>
      <c r="U57" s="6">
        <f t="shared" si="37"/>
        <v>-4.1328682105381542E-3</v>
      </c>
      <c r="V57" s="6">
        <f t="shared" si="26"/>
        <v>1.7080599645676845E-5</v>
      </c>
    </row>
    <row r="58" spans="1:22">
      <c r="A58" s="20">
        <f>IF('20230101-20261006'!A867="","",'20230101-20261006'!A867)</f>
        <v>46133</v>
      </c>
      <c r="B58" s="21">
        <f>IF('20230101-20261006'!B867="","",'20230101-20261006'!B867)</f>
        <v>5423577.1310110698</v>
      </c>
      <c r="C58" s="21">
        <f>IF('20230101-20261006'!C867="","",'20230101-20261006'!C867)</f>
        <v>7064.01</v>
      </c>
      <c r="D58" s="8">
        <f t="shared" si="27"/>
        <v>-7.7025771637231344E-3</v>
      </c>
      <c r="E58" s="8">
        <f t="shared" si="28"/>
        <v>4.0276816564945861E-2</v>
      </c>
      <c r="F58" s="8">
        <f t="shared" si="29"/>
        <v>4.8794326244127273E-2</v>
      </c>
      <c r="G58" s="8">
        <f t="shared" si="30"/>
        <v>-8.1212392802350042E-3</v>
      </c>
      <c r="H58" s="8">
        <f t="shared" si="41"/>
        <v>-6.3481658822305276E-3</v>
      </c>
      <c r="I58" s="8">
        <f t="shared" si="31"/>
        <v>1.2552247277980211E-2</v>
      </c>
      <c r="J58" s="8">
        <f t="shared" si="32"/>
        <v>2.1446468399354712E-2</v>
      </c>
      <c r="K58" s="8">
        <f t="shared" si="33"/>
        <v>-8.707476501741751E-3</v>
      </c>
      <c r="L58" s="8">
        <f t="shared" si="42"/>
        <v>-7.7025771637231344E-3</v>
      </c>
      <c r="M58" s="8">
        <f t="shared" si="39"/>
        <v>-6.3481658822305276E-3</v>
      </c>
      <c r="N58" s="8">
        <f t="shared" si="40"/>
        <v>-1.3544112814926068E-3</v>
      </c>
      <c r="O58" s="8">
        <f t="shared" si="34"/>
        <v>2.1827204026270142E-2</v>
      </c>
      <c r="P58" s="8">
        <f t="shared" si="35"/>
        <v>5.9329694963109128E-5</v>
      </c>
      <c r="Q58" s="8">
        <f t="shared" si="36"/>
        <v>4.029921006831569E-5</v>
      </c>
      <c r="R58" s="8">
        <f t="shared" si="25"/>
        <v>-0.1</v>
      </c>
      <c r="S58" s="8">
        <f t="shared" si="43"/>
        <v>3.8428032781307839E-2</v>
      </c>
      <c r="T58" s="8">
        <f t="shared" si="38"/>
        <v>0.18116488227444399</v>
      </c>
      <c r="U58" s="6">
        <f t="shared" si="37"/>
        <v>7.9736649597659248E-3</v>
      </c>
      <c r="V58" s="6">
        <f t="shared" si="26"/>
        <v>0</v>
      </c>
    </row>
    <row r="59" spans="1:22">
      <c r="A59" s="20">
        <f>IF('20230101-20261006'!A868="","",'20230101-20261006'!A868)</f>
        <v>46134</v>
      </c>
      <c r="B59" s="21">
        <f>IF('20230101-20261006'!B868="","",'20230101-20261006'!B868)</f>
        <v>5463254.9067430701</v>
      </c>
      <c r="C59" s="21">
        <f>IF('20230101-20261006'!C868="","",'20230101-20261006'!C868)</f>
        <v>7137.9</v>
      </c>
      <c r="D59" s="8">
        <f t="shared" si="27"/>
        <v>7.315794497533723E-3</v>
      </c>
      <c r="E59" s="8">
        <f t="shared" si="28"/>
        <v>4.7887267975483594E-2</v>
      </c>
      <c r="F59" s="8">
        <f t="shared" si="29"/>
        <v>4.8794326244127273E-2</v>
      </c>
      <c r="G59" s="8">
        <f t="shared" si="30"/>
        <v>-8.6485810034075961E-4</v>
      </c>
      <c r="H59" s="8">
        <f t="shared" si="41"/>
        <v>1.0460064467632257E-2</v>
      </c>
      <c r="I59" s="8">
        <f t="shared" si="31"/>
        <v>2.3143609061353709E-2</v>
      </c>
      <c r="J59" s="8">
        <f t="shared" si="32"/>
        <v>2.3143609061353709E-2</v>
      </c>
      <c r="K59" s="8">
        <f t="shared" si="33"/>
        <v>0</v>
      </c>
      <c r="L59" s="8">
        <f t="shared" si="42"/>
        <v>7.315794497533723E-3</v>
      </c>
      <c r="M59" s="8">
        <f t="shared" si="39"/>
        <v>1.0460064467632257E-2</v>
      </c>
      <c r="N59" s="8">
        <f t="shared" si="40"/>
        <v>-3.1442699700985344E-3</v>
      </c>
      <c r="O59" s="8">
        <f t="shared" si="34"/>
        <v>1.8614303434020485E-2</v>
      </c>
      <c r="P59" s="8">
        <f t="shared" si="35"/>
        <v>0</v>
      </c>
      <c r="Q59" s="8">
        <f t="shared" si="36"/>
        <v>0</v>
      </c>
      <c r="R59" s="8">
        <f t="shared" si="25"/>
        <v>-0.1</v>
      </c>
      <c r="S59" s="8">
        <f t="shared" si="43"/>
        <v>4.5167547376953061E-2</v>
      </c>
      <c r="T59" s="8">
        <f t="shared" si="38"/>
        <v>0.18053426602013828</v>
      </c>
      <c r="U59" s="6">
        <f t="shared" si="37"/>
        <v>1.2323658633259793E-3</v>
      </c>
      <c r="V59" s="6">
        <f t="shared" si="26"/>
        <v>0</v>
      </c>
    </row>
    <row r="60" spans="1:22">
      <c r="A60" s="20">
        <f>IF('20230101-20261006'!A869="","",'20230101-20261006'!A869)</f>
        <v>46135</v>
      </c>
      <c r="B60" s="21">
        <f>IF('20230101-20261006'!B869="","",'20230101-20261006'!B869)</f>
        <v>5467476.1199502796</v>
      </c>
      <c r="C60" s="21">
        <f>IF('20230101-20261006'!C869="","",'20230101-20261006'!C869)</f>
        <v>7108.4</v>
      </c>
      <c r="D60" s="8">
        <f t="shared" si="27"/>
        <v>7.7265536374659938E-4</v>
      </c>
      <c r="E60" s="8">
        <f t="shared" si="28"/>
        <v>4.8696923693686722E-2</v>
      </c>
      <c r="F60" s="8">
        <f t="shared" si="29"/>
        <v>4.8794326244127273E-2</v>
      </c>
      <c r="G60" s="8">
        <f t="shared" si="30"/>
        <v>-9.2870973844139115E-5</v>
      </c>
      <c r="H60" s="8">
        <f t="shared" si="41"/>
        <v>-4.1328682105381542E-3</v>
      </c>
      <c r="I60" s="8">
        <f t="shared" si="31"/>
        <v>1.8915091364648751E-2</v>
      </c>
      <c r="J60" s="8">
        <f t="shared" si="32"/>
        <v>2.3143609061353709E-2</v>
      </c>
      <c r="K60" s="8">
        <f t="shared" si="33"/>
        <v>-4.1328682105381542E-3</v>
      </c>
      <c r="L60" s="8">
        <f t="shared" si="42"/>
        <v>7.7265536374659938E-4</v>
      </c>
      <c r="M60" s="8">
        <f t="shared" si="39"/>
        <v>-4.1328682105381542E-3</v>
      </c>
      <c r="N60" s="8">
        <f t="shared" si="40"/>
        <v>4.9055235742847536E-3</v>
      </c>
      <c r="O60" s="8">
        <f t="shared" si="34"/>
        <v>2.3611139912619761E-2</v>
      </c>
      <c r="P60" s="8">
        <f t="shared" si="35"/>
        <v>0</v>
      </c>
      <c r="Q60" s="8">
        <f t="shared" si="36"/>
        <v>1.7080599645676845E-5</v>
      </c>
      <c r="R60" s="8">
        <f t="shared" si="25"/>
        <v>-0.1</v>
      </c>
      <c r="S60" s="8">
        <f t="shared" si="43"/>
        <v>4.5170322096830369E-2</v>
      </c>
      <c r="T60" s="8">
        <f t="shared" si="38"/>
        <v>0.1829304840518316</v>
      </c>
      <c r="U60" s="6">
        <f t="shared" si="37"/>
        <v>-4.8941232884158747E-3</v>
      </c>
      <c r="V60" s="6">
        <f t="shared" si="26"/>
        <v>2.3952442762214615E-5</v>
      </c>
    </row>
    <row r="61" spans="1:22">
      <c r="A61" s="20">
        <f>IF('20230101-20261006'!A870="","",'20230101-20261006'!A870)</f>
        <v>46136</v>
      </c>
      <c r="B61" s="21">
        <f>IF('20230101-20261006'!B870="","",'20230101-20261006'!B870)</f>
        <v>5473337.4757322799</v>
      </c>
      <c r="C61" s="21">
        <f>IF('20230101-20261006'!C870="","",'20230101-20261006'!C870)</f>
        <v>7165.08</v>
      </c>
      <c r="D61" s="8">
        <f t="shared" si="27"/>
        <v>1.0720404906046088E-3</v>
      </c>
      <c r="E61" s="8">
        <f t="shared" si="28"/>
        <v>4.9821169258258857E-2</v>
      </c>
      <c r="F61" s="8">
        <f t="shared" si="29"/>
        <v>4.9821169258258857E-2</v>
      </c>
      <c r="G61" s="8">
        <f t="shared" si="30"/>
        <v>0</v>
      </c>
      <c r="H61" s="8">
        <f t="shared" si="41"/>
        <v>7.9736649597659248E-3</v>
      </c>
      <c r="I61" s="8">
        <f t="shared" si="31"/>
        <v>2.7039578925639685E-2</v>
      </c>
      <c r="J61" s="8">
        <f t="shared" si="32"/>
        <v>2.7039578925639685E-2</v>
      </c>
      <c r="K61" s="8">
        <f t="shared" si="33"/>
        <v>0</v>
      </c>
      <c r="L61" s="8">
        <f t="shared" si="42"/>
        <v>1.0720404906046088E-3</v>
      </c>
      <c r="M61" s="8">
        <f t="shared" si="39"/>
        <v>7.9736649597659248E-3</v>
      </c>
      <c r="N61" s="8">
        <f t="shared" si="40"/>
        <v>-6.901624469161316E-3</v>
      </c>
      <c r="O61" s="8">
        <f t="shared" si="34"/>
        <v>1.654656022249279E-2</v>
      </c>
      <c r="P61" s="8">
        <f t="shared" si="35"/>
        <v>0</v>
      </c>
      <c r="Q61" s="8">
        <f t="shared" si="36"/>
        <v>0</v>
      </c>
      <c r="R61" s="8">
        <f t="shared" si="25"/>
        <v>-0.1</v>
      </c>
      <c r="S61" s="8">
        <f t="shared" si="43"/>
        <v>4.5014786225264392E-2</v>
      </c>
      <c r="T61" s="8">
        <f t="shared" si="38"/>
        <v>0.16515119620332314</v>
      </c>
      <c r="U61" s="6">
        <f t="shared" si="37"/>
        <v>-3.9922676080017538E-4</v>
      </c>
      <c r="V61" s="6">
        <f t="shared" si="26"/>
        <v>1.5938200653900046E-7</v>
      </c>
    </row>
    <row r="62" spans="1:22">
      <c r="A62" s="20">
        <f>IF('20230101-20261006'!A871="","",'20230101-20261006'!A871)</f>
        <v>46139</v>
      </c>
      <c r="B62" s="21">
        <f>IF('20230101-20261006'!B871="","",'20230101-20261006'!B871)</f>
        <v>5490879.36777147</v>
      </c>
      <c r="C62" s="21">
        <f>IF('20230101-20261006'!C871="","",'20230101-20261006'!C871)</f>
        <v>7173.91</v>
      </c>
      <c r="D62" s="8">
        <f t="shared" si="27"/>
        <v>3.2049717593638505E-3</v>
      </c>
      <c r="E62" s="8">
        <f t="shared" si="28"/>
        <v>5.3185816458113822E-2</v>
      </c>
      <c r="F62" s="8">
        <f t="shared" si="29"/>
        <v>5.3185816458113822E-2</v>
      </c>
      <c r="G62" s="8">
        <f t="shared" si="30"/>
        <v>0</v>
      </c>
      <c r="H62" s="8">
        <f t="shared" si="41"/>
        <v>1.2323658633259793E-3</v>
      </c>
      <c r="I62" s="8">
        <f t="shared" si="31"/>
        <v>2.8305267442992221E-2</v>
      </c>
      <c r="J62" s="8">
        <f t="shared" si="32"/>
        <v>2.8305267442992221E-2</v>
      </c>
      <c r="K62" s="8">
        <f t="shared" si="33"/>
        <v>0</v>
      </c>
      <c r="L62" s="8">
        <f t="shared" si="42"/>
        <v>3.2049717593638505E-3</v>
      </c>
      <c r="M62" s="8">
        <f t="shared" si="39"/>
        <v>1.2323658633259793E-3</v>
      </c>
      <c r="N62" s="8">
        <f t="shared" si="40"/>
        <v>1.9726058960378712E-3</v>
      </c>
      <c r="O62" s="8">
        <f t="shared" si="34"/>
        <v>1.8551805960784762E-2</v>
      </c>
      <c r="P62" s="8">
        <f t="shared" si="35"/>
        <v>0</v>
      </c>
      <c r="Q62" s="8">
        <f t="shared" si="36"/>
        <v>0</v>
      </c>
      <c r="R62" s="8">
        <f t="shared" si="25"/>
        <v>-0.1</v>
      </c>
      <c r="S62" s="8">
        <f t="shared" si="43"/>
        <v>4.5271150815236583E-2</v>
      </c>
      <c r="T62" s="8">
        <f t="shared" si="38"/>
        <v>0.14470199352230151</v>
      </c>
      <c r="U62" s="6">
        <f t="shared" si="37"/>
        <v>1.0238300436522074E-2</v>
      </c>
      <c r="V62" s="6">
        <f t="shared" si="26"/>
        <v>0</v>
      </c>
    </row>
    <row r="63" spans="1:22">
      <c r="A63" s="20">
        <f>IF('20230101-20261006'!A872="","",'20230101-20261006'!A872)</f>
        <v>46140</v>
      </c>
      <c r="B63" s="21">
        <f>IF('20230101-20261006'!B872="","",'20230101-20261006'!B872)</f>
        <v>5503456.8491854696</v>
      </c>
      <c r="C63" s="21">
        <f>IF('20230101-20261006'!C872="","",'20230101-20261006'!C872)</f>
        <v>7138.8</v>
      </c>
      <c r="D63" s="8">
        <f t="shared" si="27"/>
        <v>2.2906133192113209E-3</v>
      </c>
      <c r="E63" s="8">
        <f t="shared" si="28"/>
        <v>5.5598257916897209E-2</v>
      </c>
      <c r="F63" s="8">
        <f t="shared" si="29"/>
        <v>5.5598257916897209E-2</v>
      </c>
      <c r="G63" s="8">
        <f t="shared" si="30"/>
        <v>0</v>
      </c>
      <c r="H63" s="8">
        <f t="shared" si="41"/>
        <v>-4.8941232884158747E-3</v>
      </c>
      <c r="I63" s="8">
        <f t="shared" si="31"/>
        <v>2.3272614685998727E-2</v>
      </c>
      <c r="J63" s="8">
        <f t="shared" si="32"/>
        <v>2.8305267442992221E-2</v>
      </c>
      <c r="K63" s="8">
        <f t="shared" si="33"/>
        <v>-4.8941232884158747E-3</v>
      </c>
      <c r="L63" s="8">
        <f t="shared" si="42"/>
        <v>2.2906133192113209E-3</v>
      </c>
      <c r="M63" s="8">
        <f t="shared" si="39"/>
        <v>-4.8941232884158747E-3</v>
      </c>
      <c r="N63" s="8">
        <f t="shared" si="40"/>
        <v>7.1847366076271957E-3</v>
      </c>
      <c r="O63" s="8">
        <f t="shared" si="34"/>
        <v>2.5869832407835913E-2</v>
      </c>
      <c r="P63" s="8">
        <f t="shared" si="35"/>
        <v>0</v>
      </c>
      <c r="Q63" s="8">
        <f t="shared" si="36"/>
        <v>2.3952442762214615E-5</v>
      </c>
      <c r="R63" s="8">
        <f t="shared" si="25"/>
        <v>-0.1</v>
      </c>
      <c r="S63" s="8">
        <f t="shared" si="43"/>
        <v>4.546227075557268E-2</v>
      </c>
      <c r="T63" s="8">
        <f t="shared" si="38"/>
        <v>0.14560360047061005</v>
      </c>
      <c r="U63" s="6">
        <f t="shared" si="37"/>
        <v>2.9282800273546794E-3</v>
      </c>
      <c r="V63" s="6">
        <f t="shared" si="26"/>
        <v>0</v>
      </c>
    </row>
    <row r="64" spans="1:22">
      <c r="A64" s="20">
        <f>IF('20230101-20261006'!A873="","",'20230101-20261006'!A873)</f>
        <v>46141</v>
      </c>
      <c r="B64" s="21">
        <f>IF('20230101-20261006'!B873="","",'20230101-20261006'!B873)</f>
        <v>5504823.5844354704</v>
      </c>
      <c r="C64" s="21">
        <f>IF('20230101-20261006'!C873="","",'20230101-20261006'!C873)</f>
        <v>7135.95</v>
      </c>
      <c r="D64" s="8">
        <f t="shared" si="27"/>
        <v>2.4834123123951279E-4</v>
      </c>
      <c r="E64" s="8">
        <f t="shared" si="28"/>
        <v>5.5860406487962644E-2</v>
      </c>
      <c r="F64" s="8">
        <f t="shared" si="29"/>
        <v>5.5860406487962644E-2</v>
      </c>
      <c r="G64" s="8">
        <f t="shared" si="30"/>
        <v>0</v>
      </c>
      <c r="H64" s="8">
        <f t="shared" si="41"/>
        <v>-3.9922676080017538E-4</v>
      </c>
      <c r="I64" s="8">
        <f t="shared" si="31"/>
        <v>2.2864096874622097E-2</v>
      </c>
      <c r="J64" s="8">
        <f t="shared" si="32"/>
        <v>2.8305267442992221E-2</v>
      </c>
      <c r="K64" s="8">
        <f t="shared" si="33"/>
        <v>-5.2913961842286916E-3</v>
      </c>
      <c r="L64" s="8">
        <f t="shared" si="42"/>
        <v>2.4834123123951279E-4</v>
      </c>
      <c r="M64" s="8">
        <f t="shared" si="39"/>
        <v>-3.9922676080017538E-4</v>
      </c>
      <c r="N64" s="8">
        <f t="shared" si="40"/>
        <v>6.4756799203968818E-4</v>
      </c>
      <c r="O64" s="8">
        <f t="shared" si="34"/>
        <v>2.6534152875302253E-2</v>
      </c>
      <c r="P64" s="8">
        <f t="shared" si="35"/>
        <v>0</v>
      </c>
      <c r="Q64" s="8">
        <f t="shared" si="36"/>
        <v>1.5938200653900046E-7</v>
      </c>
      <c r="R64" s="8">
        <f t="shared" si="25"/>
        <v>-0.1</v>
      </c>
      <c r="S64" s="8">
        <f t="shared" si="43"/>
        <v>4.5513340190173571E-2</v>
      </c>
      <c r="T64" s="8">
        <f t="shared" si="38"/>
        <v>0.11848271161343026</v>
      </c>
      <c r="U64" s="6">
        <f t="shared" si="37"/>
        <v>-4.0621732419379164E-3</v>
      </c>
      <c r="V64" s="6">
        <f t="shared" si="26"/>
        <v>1.6501251447516403E-5</v>
      </c>
    </row>
    <row r="65" spans="1:22">
      <c r="A65" s="20">
        <f>IF('20230101-20261006'!A874="","",'20230101-20261006'!A874)</f>
        <v>46142</v>
      </c>
      <c r="B65" s="21">
        <f>IF('20230101-20261006'!B874="","",'20230101-20261006'!B874)</f>
        <v>5496685.0683354698</v>
      </c>
      <c r="C65" s="21">
        <f>IF('20230101-20261006'!C874="","",'20230101-20261006'!C874)</f>
        <v>7209.01</v>
      </c>
      <c r="D65" s="8">
        <f t="shared" si="27"/>
        <v>-1.4784335910439372E-3</v>
      </c>
      <c r="E65" s="8">
        <f t="shared" si="28"/>
        <v>5.4299386995557475E-2</v>
      </c>
      <c r="F65" s="8">
        <f t="shared" si="29"/>
        <v>5.5860406487962644E-2</v>
      </c>
      <c r="G65" s="8">
        <f t="shared" si="30"/>
        <v>-1.4784335910440483E-3</v>
      </c>
      <c r="H65" s="8">
        <f t="shared" si="41"/>
        <v>1.0238300436522074E-2</v>
      </c>
      <c r="I65" s="8">
        <f t="shared" si="31"/>
        <v>3.3336486804156351E-2</v>
      </c>
      <c r="J65" s="8">
        <f t="shared" si="32"/>
        <v>3.3336486804156351E-2</v>
      </c>
      <c r="K65" s="8">
        <f t="shared" si="33"/>
        <v>0</v>
      </c>
      <c r="L65" s="8">
        <f t="shared" si="42"/>
        <v>-1.4784335910439372E-3</v>
      </c>
      <c r="M65" s="8">
        <f t="shared" si="39"/>
        <v>1.0238300436522074E-2</v>
      </c>
      <c r="N65" s="8">
        <f t="shared" si="40"/>
        <v>-1.1716734027566011E-2</v>
      </c>
      <c r="O65" s="8">
        <f t="shared" si="34"/>
        <v>1.450652523584961E-2</v>
      </c>
      <c r="P65" s="8">
        <f t="shared" si="35"/>
        <v>2.1857658831270718E-6</v>
      </c>
      <c r="Q65" s="8">
        <f t="shared" si="36"/>
        <v>0</v>
      </c>
      <c r="R65" s="8">
        <f t="shared" si="25"/>
        <v>-0.1</v>
      </c>
      <c r="S65" s="8">
        <f t="shared" si="43"/>
        <v>4.6286917504267382E-2</v>
      </c>
      <c r="T65" s="8">
        <f t="shared" si="38"/>
        <v>0.11989768842453458</v>
      </c>
      <c r="U65" s="6">
        <f t="shared" si="37"/>
        <v>8.1199875013020506E-3</v>
      </c>
      <c r="V65" s="6">
        <f t="shared" si="26"/>
        <v>0</v>
      </c>
    </row>
    <row r="66" spans="1:22">
      <c r="A66" s="20">
        <f>IF('20230101-20261006'!A875="","",'20230101-20261006'!A875)</f>
        <v>46143</v>
      </c>
      <c r="B66" s="21">
        <f>IF('20230101-20261006'!B875="","",'20230101-20261006'!B875)</f>
        <v>5499495.2223354699</v>
      </c>
      <c r="C66" s="21">
        <f>IF('20230101-20261006'!C875="","",'20230101-20261006'!C875)</f>
        <v>7230.12</v>
      </c>
      <c r="D66" s="8">
        <f t="shared" si="27"/>
        <v>5.1124522599788058E-4</v>
      </c>
      <c r="E66" s="8">
        <f t="shared" si="28"/>
        <v>5.4838392523931523E-2</v>
      </c>
      <c r="F66" s="8">
        <f t="shared" si="29"/>
        <v>5.5860406487962644E-2</v>
      </c>
      <c r="G66" s="8">
        <f t="shared" si="30"/>
        <v>-9.6794420716139751E-4</v>
      </c>
      <c r="H66" s="8">
        <f t="shared" si="41"/>
        <v>2.9282800273546794E-3</v>
      </c>
      <c r="I66" s="8">
        <f t="shared" si="31"/>
        <v>3.6362385400001918E-2</v>
      </c>
      <c r="J66" s="8">
        <f t="shared" si="32"/>
        <v>3.6362385400001918E-2</v>
      </c>
      <c r="K66" s="8">
        <f t="shared" si="33"/>
        <v>0</v>
      </c>
      <c r="L66" s="8">
        <f t="shared" si="42"/>
        <v>5.1124522599788058E-4</v>
      </c>
      <c r="M66" s="8">
        <f t="shared" si="39"/>
        <v>2.9282800273546794E-3</v>
      </c>
      <c r="N66" s="8">
        <f t="shared" si="40"/>
        <v>-2.4170348013567988E-3</v>
      </c>
      <c r="O66" s="8">
        <f t="shared" si="34"/>
        <v>1.2054427658150901E-2</v>
      </c>
      <c r="P66" s="8">
        <f t="shared" si="35"/>
        <v>0</v>
      </c>
      <c r="Q66" s="8">
        <f t="shared" si="36"/>
        <v>0</v>
      </c>
      <c r="R66" s="8">
        <f t="shared" ref="R66:R97" si="44">-10%</f>
        <v>-0.1</v>
      </c>
      <c r="S66" s="8">
        <f t="shared" si="43"/>
        <v>4.620598048972107E-2</v>
      </c>
      <c r="T66" s="8">
        <f t="shared" ref="T66:T81" si="45">STDEV(H47:H66)*SQRT(252)</f>
        <v>0.11936496843126267</v>
      </c>
      <c r="U66" s="6">
        <f t="shared" si="37"/>
        <v>1.4588344202269621E-2</v>
      </c>
      <c r="V66" s="6">
        <f t="shared" ref="V66:V97" si="46">MIN(U66,0)^2</f>
        <v>0</v>
      </c>
    </row>
    <row r="67" spans="1:22">
      <c r="A67" s="20">
        <f>IF('20230101-20261006'!A876="","",'20230101-20261006'!A876)</f>
        <v>46146</v>
      </c>
      <c r="B67" s="21">
        <f>IF('20230101-20261006'!B876="","",'20230101-20261006'!B876)</f>
        <v>5496837.8847104805</v>
      </c>
      <c r="C67" s="21">
        <f>IF('20230101-20261006'!C876="","",'20230101-20261006'!C876)</f>
        <v>7200.75</v>
      </c>
      <c r="D67" s="8">
        <f t="shared" ref="D67:D98" si="47">IF(OR(B67="",B66=""),"",B67/B66-1)</f>
        <v>-4.8319664215668023E-4</v>
      </c>
      <c r="E67" s="8">
        <f t="shared" ref="E67:E98" si="48">IF(D67="",E66,(1+E66)*(1+D67)-1)</f>
        <v>5.4328698154646027E-2</v>
      </c>
      <c r="F67" s="8">
        <f t="shared" ref="F67:F98" si="49">MAX(F66,E67)</f>
        <v>5.5860406487962644E-2</v>
      </c>
      <c r="G67" s="8">
        <f t="shared" ref="G67:G98" si="50">(1+E67)/(1+F67)-1</f>
        <v>-1.4506731419273722E-3</v>
      </c>
      <c r="H67" s="8">
        <f t="shared" si="41"/>
        <v>-4.0621732419379164E-3</v>
      </c>
      <c r="I67" s="8">
        <f t="shared" ref="I67:I98" si="51">IF(H67="",I66,(1+I66)*(1+H67)-1)</f>
        <v>3.215250184907914E-2</v>
      </c>
      <c r="J67" s="8">
        <f t="shared" ref="J67:J98" si="52">MAX(J66,I67)</f>
        <v>3.6362385400001918E-2</v>
      </c>
      <c r="K67" s="8">
        <f t="shared" ref="K67:K98" si="53">(1+I67)/(1+J67)-1</f>
        <v>-4.0621732419378054E-3</v>
      </c>
      <c r="L67" s="8">
        <f t="shared" si="42"/>
        <v>-4.8319664215668023E-4</v>
      </c>
      <c r="M67" s="8">
        <f t="shared" si="39"/>
        <v>-4.0621732419379164E-3</v>
      </c>
      <c r="N67" s="8">
        <f t="shared" si="40"/>
        <v>3.5789765997812362E-3</v>
      </c>
      <c r="O67" s="8">
        <f t="shared" ref="O67:O98" si="54">IF(N67="",O66,(1+O66)*(1+N67)-1)</f>
        <v>1.5676546772444233E-2</v>
      </c>
      <c r="P67" s="8">
        <f t="shared" ref="P67:P98" si="55">MIN(D67,0)^2</f>
        <v>2.334789949914909E-7</v>
      </c>
      <c r="Q67" s="8">
        <f t="shared" ref="Q67:Q98" si="56">IF(H67="","",MIN(H67,0)^2)</f>
        <v>1.6501251447516403E-5</v>
      </c>
      <c r="R67" s="8">
        <f t="shared" si="44"/>
        <v>-0.1</v>
      </c>
      <c r="S67" s="8">
        <f t="shared" si="43"/>
        <v>4.6427196364105437E-2</v>
      </c>
      <c r="T67" s="8">
        <f t="shared" si="45"/>
        <v>0.12338504097846585</v>
      </c>
      <c r="U67" s="6">
        <f t="shared" si="37"/>
        <v>-3.8030609141467275E-3</v>
      </c>
      <c r="V67" s="6">
        <f t="shared" si="46"/>
        <v>1.4463272316710543E-5</v>
      </c>
    </row>
    <row r="68" spans="1:22">
      <c r="A68" s="20">
        <f>IF('20230101-20261006'!A877="","",'20230101-20261006'!A877)</f>
        <v>46147</v>
      </c>
      <c r="B68" s="21">
        <f>IF('20230101-20261006'!B877="","",'20230101-20261006'!B877)</f>
        <v>5498332.8983875699</v>
      </c>
      <c r="C68" s="21">
        <f>IF('20230101-20261006'!C877="","",'20230101-20261006'!C877)</f>
        <v>7259.22</v>
      </c>
      <c r="D68" s="8">
        <f t="shared" si="47"/>
        <v>2.719770363335261E-4</v>
      </c>
      <c r="E68" s="8">
        <f t="shared" si="48"/>
        <v>5.4615451349291577E-2</v>
      </c>
      <c r="F68" s="8">
        <f t="shared" si="49"/>
        <v>5.5860406487962644E-2</v>
      </c>
      <c r="G68" s="8">
        <f t="shared" si="50"/>
        <v>-1.1790906553755809E-3</v>
      </c>
      <c r="H68" s="8">
        <f t="shared" si="41"/>
        <v>8.1199875013020506E-3</v>
      </c>
      <c r="I68" s="8">
        <f t="shared" si="51"/>
        <v>4.0533567263531411E-2</v>
      </c>
      <c r="J68" s="8">
        <f t="shared" si="52"/>
        <v>4.0533567263531411E-2</v>
      </c>
      <c r="K68" s="8">
        <f t="shared" si="53"/>
        <v>0</v>
      </c>
      <c r="L68" s="8">
        <f t="shared" si="42"/>
        <v>2.719770363335261E-4</v>
      </c>
      <c r="M68" s="8">
        <f t="shared" si="39"/>
        <v>8.1199875013020506E-3</v>
      </c>
      <c r="N68" s="8">
        <f t="shared" si="40"/>
        <v>-7.8480104649685245E-3</v>
      </c>
      <c r="O68" s="8">
        <f t="shared" si="54"/>
        <v>7.7055066043509868E-3</v>
      </c>
      <c r="P68" s="8">
        <f t="shared" si="55"/>
        <v>0</v>
      </c>
      <c r="Q68" s="8">
        <f t="shared" si="56"/>
        <v>0</v>
      </c>
      <c r="R68" s="8">
        <f t="shared" si="44"/>
        <v>-0.1</v>
      </c>
      <c r="S68" s="8">
        <f t="shared" si="43"/>
        <v>4.6436391892769317E-2</v>
      </c>
      <c r="T68" s="8">
        <f t="shared" si="45"/>
        <v>0.12334688595031279</v>
      </c>
      <c r="U68" s="6">
        <f t="shared" si="37"/>
        <v>8.4256607846959763E-3</v>
      </c>
      <c r="V68" s="6">
        <f t="shared" si="46"/>
        <v>0</v>
      </c>
    </row>
    <row r="69" spans="1:22">
      <c r="A69" s="20">
        <f>IF('20230101-20261006'!A878="","",'20230101-20261006'!A878)</f>
        <v>46148</v>
      </c>
      <c r="B69" s="21">
        <f>IF('20230101-20261006'!B878="","",'20230101-20261006'!B878)</f>
        <v>5475898.24800367</v>
      </c>
      <c r="C69" s="21">
        <f>IF('20230101-20261006'!C878="","",'20230101-20261006'!C878)</f>
        <v>7365.12</v>
      </c>
      <c r="D69" s="8">
        <f t="shared" si="47"/>
        <v>-4.0802641088681924E-3</v>
      </c>
      <c r="E69" s="8">
        <f t="shared" si="48"/>
        <v>5.0312341774493285E-2</v>
      </c>
      <c r="F69" s="8">
        <f t="shared" si="49"/>
        <v>5.5860406487962644E-2</v>
      </c>
      <c r="G69" s="8">
        <f t="shared" si="50"/>
        <v>-5.2545437629615277E-3</v>
      </c>
      <c r="H69" s="8">
        <f t="shared" si="41"/>
        <v>1.4588344202269621E-2</v>
      </c>
      <c r="I69" s="8">
        <f t="shared" si="51"/>
        <v>5.571322909678722E-2</v>
      </c>
      <c r="J69" s="8">
        <f t="shared" si="52"/>
        <v>5.571322909678722E-2</v>
      </c>
      <c r="K69" s="8">
        <f t="shared" si="53"/>
        <v>0</v>
      </c>
      <c r="L69" s="8">
        <f t="shared" si="42"/>
        <v>-4.0802641088681924E-3</v>
      </c>
      <c r="M69" s="8">
        <f t="shared" si="39"/>
        <v>1.4588344202269621E-2</v>
      </c>
      <c r="N69" s="8">
        <f t="shared" si="40"/>
        <v>-1.8668608311137813E-2</v>
      </c>
      <c r="O69" s="8">
        <f t="shared" si="54"/>
        <v>-1.1106952791422375E-2</v>
      </c>
      <c r="P69" s="8">
        <f t="shared" si="55"/>
        <v>1.6648555198117942E-5</v>
      </c>
      <c r="Q69" s="8">
        <f t="shared" si="56"/>
        <v>0</v>
      </c>
      <c r="R69" s="8">
        <f t="shared" si="44"/>
        <v>-0.1</v>
      </c>
      <c r="S69" s="8">
        <f t="shared" si="43"/>
        <v>4.8903749309007101E-2</v>
      </c>
      <c r="T69" s="8">
        <f t="shared" si="45"/>
        <v>0.10450319824541324</v>
      </c>
      <c r="U69" s="6">
        <f t="shared" si="37"/>
        <v>1.8800015677942206E-3</v>
      </c>
      <c r="V69" s="6">
        <f t="shared" si="46"/>
        <v>0</v>
      </c>
    </row>
    <row r="70" spans="1:22">
      <c r="A70" s="20">
        <f>IF('20230101-20261006'!A879="","",'20230101-20261006'!A879)</f>
        <v>46149</v>
      </c>
      <c r="B70" s="21">
        <f>IF('20230101-20261006'!B879="","",'20230101-20261006'!B879)</f>
        <v>5489173.0780841699</v>
      </c>
      <c r="C70" s="21">
        <f>IF('20230101-20261006'!C879="","",'20230101-20261006'!C879)</f>
        <v>7337.11</v>
      </c>
      <c r="D70" s="8">
        <f t="shared" si="47"/>
        <v>2.4242287711133681E-3</v>
      </c>
      <c r="E70" s="8">
        <f t="shared" si="48"/>
        <v>5.2858539172078389E-2</v>
      </c>
      <c r="F70" s="8">
        <f t="shared" si="49"/>
        <v>5.5860406487962644E-2</v>
      </c>
      <c r="G70" s="8">
        <f t="shared" si="50"/>
        <v>-2.8430532080174764E-3</v>
      </c>
      <c r="H70" s="8">
        <f t="shared" si="41"/>
        <v>-3.8030609141467275E-3</v>
      </c>
      <c r="I70" s="8">
        <f t="shared" si="51"/>
        <v>5.1698287378661556E-2</v>
      </c>
      <c r="J70" s="8">
        <f t="shared" si="52"/>
        <v>5.571322909678722E-2</v>
      </c>
      <c r="K70" s="8">
        <f t="shared" si="53"/>
        <v>-3.8030609141467275E-3</v>
      </c>
      <c r="L70" s="8">
        <f t="shared" si="42"/>
        <v>2.4242287711133681E-3</v>
      </c>
      <c r="M70" s="8">
        <f t="shared" si="39"/>
        <v>-3.8030609141467275E-3</v>
      </c>
      <c r="N70" s="8">
        <f t="shared" si="40"/>
        <v>6.2272896852600956E-3</v>
      </c>
      <c r="O70" s="8">
        <f t="shared" si="54"/>
        <v>-4.9488293187148757E-3</v>
      </c>
      <c r="P70" s="8">
        <f t="shared" si="55"/>
        <v>0</v>
      </c>
      <c r="Q70" s="8">
        <f t="shared" si="56"/>
        <v>1.4463272316710543E-5</v>
      </c>
      <c r="R70" s="8">
        <f t="shared" si="44"/>
        <v>-0.1</v>
      </c>
      <c r="S70" s="8">
        <f t="shared" si="43"/>
        <v>4.940626574025523E-2</v>
      </c>
      <c r="T70" s="8">
        <f t="shared" si="45"/>
        <v>0.10788423583512464</v>
      </c>
      <c r="U70" s="6">
        <f t="shared" si="37"/>
        <v>-1.6026246350926421E-3</v>
      </c>
      <c r="V70" s="6">
        <f t="shared" si="46"/>
        <v>2.5684057210058244E-6</v>
      </c>
    </row>
    <row r="71" spans="1:22">
      <c r="A71" s="20">
        <f>IF('20230101-20261006'!A880="","",'20230101-20261006'!A880)</f>
        <v>46150</v>
      </c>
      <c r="B71" s="21">
        <f>IF('20230101-20261006'!B880="","",'20230101-20261006'!B880)</f>
        <v>5487558.4410307799</v>
      </c>
      <c r="C71" s="21">
        <f>IF('20230101-20261006'!C880="","",'20230101-20261006'!C880)</f>
        <v>7398.93</v>
      </c>
      <c r="D71" s="8">
        <f t="shared" si="47"/>
        <v>-2.9414941566274777E-4</v>
      </c>
      <c r="E71" s="8">
        <f t="shared" si="48"/>
        <v>5.2548841448005312E-2</v>
      </c>
      <c r="F71" s="8">
        <f t="shared" si="49"/>
        <v>5.5860406487962644E-2</v>
      </c>
      <c r="G71" s="8">
        <f t="shared" si="50"/>
        <v>-3.1363663412404819E-3</v>
      </c>
      <c r="H71" s="8">
        <f t="shared" si="41"/>
        <v>8.4256607846959763E-3</v>
      </c>
      <c r="I71" s="8">
        <f t="shared" si="51"/>
        <v>6.0559540395959788E-2</v>
      </c>
      <c r="J71" s="8">
        <f t="shared" si="52"/>
        <v>6.0559540395959788E-2</v>
      </c>
      <c r="K71" s="8">
        <f t="shared" si="53"/>
        <v>0</v>
      </c>
      <c r="L71" s="8">
        <f t="shared" si="42"/>
        <v>-2.9414941566274777E-4</v>
      </c>
      <c r="M71" s="8">
        <f t="shared" si="39"/>
        <v>8.4256607846959763E-3</v>
      </c>
      <c r="N71" s="8">
        <f t="shared" si="40"/>
        <v>-8.7198102003587241E-3</v>
      </c>
      <c r="O71" s="8">
        <f t="shared" si="54"/>
        <v>-1.3625486666700382E-2</v>
      </c>
      <c r="P71" s="8">
        <f t="shared" si="55"/>
        <v>8.6523878734735961E-8</v>
      </c>
      <c r="Q71" s="8">
        <f t="shared" si="56"/>
        <v>0</v>
      </c>
      <c r="R71" s="8">
        <f t="shared" si="44"/>
        <v>-0.1</v>
      </c>
      <c r="S71" s="8">
        <f t="shared" si="43"/>
        <v>4.9414629453863754E-2</v>
      </c>
      <c r="T71" s="8">
        <f t="shared" si="45"/>
        <v>0.10759686718161898</v>
      </c>
      <c r="U71" s="6">
        <f t="shared" si="37"/>
        <v>5.8492411795225685E-3</v>
      </c>
      <c r="V71" s="6">
        <f t="shared" si="46"/>
        <v>0</v>
      </c>
    </row>
    <row r="72" spans="1:22">
      <c r="A72" s="20">
        <f>IF('20230101-20261006'!A881="","",'20230101-20261006'!A881)</f>
        <v>46153</v>
      </c>
      <c r="B72" s="21">
        <f>IF('20230101-20261006'!B881="","",'20230101-20261006'!B881)</f>
        <v>5490099.8326468701</v>
      </c>
      <c r="C72" s="21">
        <f>IF('20230101-20261006'!C881="","",'20230101-20261006'!C881)</f>
        <v>7412.84</v>
      </c>
      <c r="D72" s="8">
        <f t="shared" si="47"/>
        <v>4.6311882477434452E-4</v>
      </c>
      <c r="E72" s="8">
        <f t="shared" si="48"/>
        <v>5.3036296630474267E-2</v>
      </c>
      <c r="F72" s="8">
        <f t="shared" si="49"/>
        <v>5.5860406487962644E-2</v>
      </c>
      <c r="G72" s="8">
        <f t="shared" si="50"/>
        <v>-2.6747000267601795E-3</v>
      </c>
      <c r="H72" s="8">
        <f t="shared" si="41"/>
        <v>1.8800015677942206E-3</v>
      </c>
      <c r="I72" s="8">
        <f t="shared" si="51"/>
        <v>6.2553393994643214E-2</v>
      </c>
      <c r="J72" s="8">
        <f t="shared" si="52"/>
        <v>6.2553393994643214E-2</v>
      </c>
      <c r="K72" s="8">
        <f t="shared" si="53"/>
        <v>0</v>
      </c>
      <c r="L72" s="8">
        <f t="shared" si="42"/>
        <v>4.6311882477434452E-4</v>
      </c>
      <c r="M72" s="8">
        <f t="shared" si="39"/>
        <v>1.8800015677942206E-3</v>
      </c>
      <c r="N72" s="8">
        <f t="shared" si="40"/>
        <v>-1.416882743019876E-3</v>
      </c>
      <c r="O72" s="8">
        <f t="shared" si="54"/>
        <v>-1.5023063692796934E-2</v>
      </c>
      <c r="P72" s="8">
        <f t="shared" si="55"/>
        <v>0</v>
      </c>
      <c r="Q72" s="8">
        <f t="shared" si="56"/>
        <v>0</v>
      </c>
      <c r="R72" s="8">
        <f t="shared" si="44"/>
        <v>-0.1</v>
      </c>
      <c r="S72" s="8">
        <f t="shared" si="43"/>
        <v>4.923684170348204E-2</v>
      </c>
      <c r="T72" s="8">
        <f t="shared" si="45"/>
        <v>0.10542068661732056</v>
      </c>
      <c r="U72" s="6">
        <f t="shared" si="37"/>
        <v>7.6555730933269839E-3</v>
      </c>
      <c r="V72" s="6">
        <f t="shared" si="46"/>
        <v>0</v>
      </c>
    </row>
    <row r="73" spans="1:22">
      <c r="A73" s="20">
        <f>IF('20230101-20261006'!A882="","",'20230101-20261006'!A882)</f>
        <v>46154</v>
      </c>
      <c r="B73" s="21">
        <f>IF('20230101-20261006'!B882="","",'20230101-20261006'!B882)</f>
        <v>5500997.0432807701</v>
      </c>
      <c r="C73" s="21">
        <f>IF('20230101-20261006'!C882="","",'20230101-20261006'!C882)</f>
        <v>7400.96</v>
      </c>
      <c r="D73" s="8">
        <f t="shared" si="47"/>
        <v>1.9848838757174914E-3</v>
      </c>
      <c r="E73" s="8">
        <f t="shared" si="48"/>
        <v>5.5126451396201315E-2</v>
      </c>
      <c r="F73" s="8">
        <f t="shared" si="49"/>
        <v>5.5860406487962644E-2</v>
      </c>
      <c r="G73" s="8">
        <f t="shared" si="50"/>
        <v>-6.9512511999825222E-4</v>
      </c>
      <c r="H73" s="8">
        <f t="shared" si="41"/>
        <v>-1.6026246350926421E-3</v>
      </c>
      <c r="I73" s="8">
        <f t="shared" si="51"/>
        <v>6.0850519749326093E-2</v>
      </c>
      <c r="J73" s="8">
        <f t="shared" si="52"/>
        <v>6.2553393994643214E-2</v>
      </c>
      <c r="K73" s="8">
        <f t="shared" si="53"/>
        <v>-1.6026246350926421E-3</v>
      </c>
      <c r="L73" s="8">
        <f t="shared" si="42"/>
        <v>1.9848838757174914E-3</v>
      </c>
      <c r="M73" s="8">
        <f t="shared" si="39"/>
        <v>-1.6026246350926421E-3</v>
      </c>
      <c r="N73" s="8">
        <f t="shared" si="40"/>
        <v>3.5875085108101334E-3</v>
      </c>
      <c r="O73" s="8">
        <f t="shared" si="54"/>
        <v>-1.1489450550843161E-2</v>
      </c>
      <c r="P73" s="8">
        <f t="shared" si="55"/>
        <v>0</v>
      </c>
      <c r="Q73" s="8">
        <f t="shared" si="56"/>
        <v>2.5684057210058244E-6</v>
      </c>
      <c r="R73" s="8">
        <f t="shared" si="44"/>
        <v>-0.1</v>
      </c>
      <c r="S73" s="8">
        <f t="shared" si="43"/>
        <v>4.9408391521773745E-2</v>
      </c>
      <c r="T73" s="8">
        <f t="shared" si="45"/>
        <v>0.10249583082474004</v>
      </c>
      <c r="U73" s="6">
        <f t="shared" si="37"/>
        <v>-1.236328926950736E-2</v>
      </c>
      <c r="V73" s="6">
        <f t="shared" si="46"/>
        <v>1.5285092156151585E-4</v>
      </c>
    </row>
    <row r="74" spans="1:22">
      <c r="A74" s="20">
        <f>IF('20230101-20261006'!A883="","",'20230101-20261006'!A883)</f>
        <v>46155</v>
      </c>
      <c r="B74" s="21">
        <f>IF('20230101-20261006'!B883="","",'20230101-20261006'!B883)</f>
        <v>5497402.7685485696</v>
      </c>
      <c r="C74" s="21">
        <f>IF('20230101-20261006'!C883="","",'20230101-20261006'!C883)</f>
        <v>7444.25</v>
      </c>
      <c r="D74" s="8">
        <f t="shared" si="47"/>
        <v>-6.5338605055076382E-4</v>
      </c>
      <c r="E74" s="8">
        <f t="shared" si="48"/>
        <v>5.4437046491291996E-2</v>
      </c>
      <c r="F74" s="8">
        <f t="shared" si="49"/>
        <v>5.5860406487962644E-2</v>
      </c>
      <c r="G74" s="8">
        <f t="shared" si="50"/>
        <v>-1.3480569854921187E-3</v>
      </c>
      <c r="H74" s="8">
        <f t="shared" si="41"/>
        <v>5.8492411795225685E-3</v>
      </c>
      <c r="I74" s="8">
        <f t="shared" si="51"/>
        <v>6.7055690294761661E-2</v>
      </c>
      <c r="J74" s="8">
        <f t="shared" si="52"/>
        <v>6.7055690294761661E-2</v>
      </c>
      <c r="K74" s="8">
        <f t="shared" si="53"/>
        <v>0</v>
      </c>
      <c r="L74" s="8">
        <f t="shared" si="42"/>
        <v>-6.5338605055076382E-4</v>
      </c>
      <c r="M74" s="8">
        <f t="shared" si="39"/>
        <v>5.8492411795225685E-3</v>
      </c>
      <c r="N74" s="8">
        <f t="shared" si="40"/>
        <v>-6.5026272300733323E-3</v>
      </c>
      <c r="O74" s="8">
        <f t="shared" si="54"/>
        <v>-1.7917366166905979E-2</v>
      </c>
      <c r="P74" s="8">
        <f t="shared" si="55"/>
        <v>4.2691333105432527E-7</v>
      </c>
      <c r="Q74" s="8">
        <f t="shared" si="56"/>
        <v>0</v>
      </c>
      <c r="R74" s="8">
        <f t="shared" si="44"/>
        <v>-0.1</v>
      </c>
      <c r="S74" s="8">
        <f t="shared" si="43"/>
        <v>4.9577236420768195E-2</v>
      </c>
      <c r="T74" s="8">
        <f t="shared" si="45"/>
        <v>0.10141062655148482</v>
      </c>
      <c r="U74" s="6">
        <f t="shared" si="37"/>
        <v>-7.3564149287974612E-4</v>
      </c>
      <c r="V74" s="6">
        <f t="shared" si="46"/>
        <v>5.4116840604634155E-7</v>
      </c>
    </row>
    <row r="75" spans="1:22">
      <c r="A75" s="20">
        <f>IF('20230101-20261006'!A884="","",'20230101-20261006'!A884)</f>
        <v>46156</v>
      </c>
      <c r="B75" s="21">
        <f>IF('20230101-20261006'!B884="","",'20230101-20261006'!B884)</f>
        <v>5495461.2895841701</v>
      </c>
      <c r="C75" s="21">
        <f>IF('20230101-20261006'!C884="","",'20230101-20261006'!C884)</f>
        <v>7501.24</v>
      </c>
      <c r="D75" s="8">
        <f t="shared" si="47"/>
        <v>-3.5316294732978815E-4</v>
      </c>
      <c r="E75" s="8">
        <f t="shared" si="48"/>
        <v>5.4064658396179466E-2</v>
      </c>
      <c r="F75" s="8">
        <f t="shared" si="49"/>
        <v>5.5860406487962644E-2</v>
      </c>
      <c r="G75" s="8">
        <f t="shared" si="50"/>
        <v>-1.7007438490437288E-3</v>
      </c>
      <c r="H75" s="8">
        <f t="shared" si="41"/>
        <v>7.6555730933269839E-3</v>
      </c>
      <c r="I75" s="8">
        <f t="shared" si="51"/>
        <v>7.522461312646378E-2</v>
      </c>
      <c r="J75" s="8">
        <f t="shared" si="52"/>
        <v>7.522461312646378E-2</v>
      </c>
      <c r="K75" s="8">
        <f t="shared" si="53"/>
        <v>0</v>
      </c>
      <c r="L75" s="8">
        <f t="shared" si="42"/>
        <v>-3.5316294732978815E-4</v>
      </c>
      <c r="M75" s="8">
        <f t="shared" si="39"/>
        <v>7.6555730933269839E-3</v>
      </c>
      <c r="N75" s="8">
        <f t="shared" si="40"/>
        <v>-8.008736040656772E-3</v>
      </c>
      <c r="O75" s="8">
        <f t="shared" si="54"/>
        <v>-2.5782606751388215E-2</v>
      </c>
      <c r="P75" s="8">
        <f t="shared" si="55"/>
        <v>1.2472406736666273E-7</v>
      </c>
      <c r="Q75" s="8">
        <f t="shared" si="56"/>
        <v>0</v>
      </c>
      <c r="R75" s="8">
        <f t="shared" si="44"/>
        <v>-0.1</v>
      </c>
      <c r="S75" s="8">
        <f t="shared" si="43"/>
        <v>4.8415250912471848E-2</v>
      </c>
      <c r="T75" s="8">
        <f t="shared" si="45"/>
        <v>0.10276763457563136</v>
      </c>
      <c r="U75" s="6">
        <f t="shared" si="37"/>
        <v>-6.6783285267559833E-3</v>
      </c>
      <c r="V75" s="6">
        <f t="shared" si="46"/>
        <v>4.4600071911282742E-5</v>
      </c>
    </row>
    <row r="76" spans="1:22">
      <c r="A76" s="20">
        <f>IF('20230101-20261006'!A885="","",'20230101-20261006'!A885)</f>
        <v>46157</v>
      </c>
      <c r="B76" s="21">
        <f>IF('20230101-20261006'!B885="","",'20230101-20261006'!B885)</f>
        <v>5497465.5842985697</v>
      </c>
      <c r="C76" s="21">
        <f>IF('20230101-20261006'!C885="","",'20230101-20261006'!C885)</f>
        <v>7408.5</v>
      </c>
      <c r="D76" s="8">
        <f t="shared" si="47"/>
        <v>3.6471819357530855E-4</v>
      </c>
      <c r="E76" s="8">
        <f t="shared" si="48"/>
        <v>5.444909495430128E-2</v>
      </c>
      <c r="F76" s="8">
        <f t="shared" si="49"/>
        <v>5.5860406487962644E-2</v>
      </c>
      <c r="G76" s="8">
        <f t="shared" si="50"/>
        <v>-1.3366459476927828E-3</v>
      </c>
      <c r="H76" s="8">
        <f t="shared" si="41"/>
        <v>-1.236328926950736E-2</v>
      </c>
      <c r="I76" s="8">
        <f t="shared" si="51"/>
        <v>6.1931300204687068E-2</v>
      </c>
      <c r="J76" s="8">
        <f t="shared" si="52"/>
        <v>7.522461312646378E-2</v>
      </c>
      <c r="K76" s="8">
        <f t="shared" si="53"/>
        <v>-1.2363289269507471E-2</v>
      </c>
      <c r="L76" s="8">
        <f t="shared" si="42"/>
        <v>3.6471819357530855E-4</v>
      </c>
      <c r="M76" s="8">
        <f t="shared" si="39"/>
        <v>-1.236328926950736E-2</v>
      </c>
      <c r="N76" s="8">
        <f t="shared" si="40"/>
        <v>1.2728007463082669E-2</v>
      </c>
      <c r="O76" s="8">
        <f t="shared" si="54"/>
        <v>-1.3382760499454971E-2</v>
      </c>
      <c r="P76" s="8">
        <f t="shared" si="55"/>
        <v>0</v>
      </c>
      <c r="Q76" s="8">
        <f t="shared" si="56"/>
        <v>1.5285092156151585E-4</v>
      </c>
      <c r="R76" s="8">
        <f t="shared" si="44"/>
        <v>-0.1</v>
      </c>
      <c r="S76" s="8">
        <f t="shared" si="43"/>
        <v>4.6682208588946894E-2</v>
      </c>
      <c r="T76" s="8">
        <f t="shared" si="45"/>
        <v>0.11106289708564264</v>
      </c>
      <c r="U76" s="6">
        <f t="shared" si="37"/>
        <v>1.0791978361648358E-2</v>
      </c>
      <c r="V76" s="6">
        <f t="shared" si="46"/>
        <v>0</v>
      </c>
    </row>
    <row r="77" spans="1:22">
      <c r="A77" s="20">
        <f>IF('20230101-20261006'!A886="","",'20230101-20261006'!A886)</f>
        <v>46160</v>
      </c>
      <c r="B77" s="21">
        <f>IF('20230101-20261006'!B886="","",'20230101-20261006'!B886)</f>
        <v>5487808.2242985796</v>
      </c>
      <c r="C77" s="21">
        <f>IF('20230101-20261006'!C886="","",'20230101-20261006'!C886)</f>
        <v>7403.05</v>
      </c>
      <c r="D77" s="8">
        <f t="shared" si="47"/>
        <v>-1.756693125569142E-3</v>
      </c>
      <c r="E77" s="8">
        <f t="shared" si="48"/>
        <v>5.2596751477932413E-2</v>
      </c>
      <c r="F77" s="8">
        <f t="shared" si="49"/>
        <v>5.5860406487962644E-2</v>
      </c>
      <c r="G77" s="8">
        <f t="shared" si="50"/>
        <v>-3.0909909965143312E-3</v>
      </c>
      <c r="H77" s="8">
        <f t="shared" si="41"/>
        <v>-7.3564149287974612E-4</v>
      </c>
      <c r="I77" s="8">
        <f t="shared" si="51"/>
        <v>6.1150099477668807E-2</v>
      </c>
      <c r="J77" s="8">
        <f t="shared" si="52"/>
        <v>7.522461312646378E-2</v>
      </c>
      <c r="K77" s="8">
        <f t="shared" si="53"/>
        <v>-1.3089835813812067E-2</v>
      </c>
      <c r="L77" s="8">
        <f t="shared" si="42"/>
        <v>-1.756693125569142E-3</v>
      </c>
      <c r="M77" s="8">
        <f t="shared" si="39"/>
        <v>-7.3564149287974612E-4</v>
      </c>
      <c r="N77" s="8">
        <f t="shared" si="40"/>
        <v>-1.0210516326893959E-3</v>
      </c>
      <c r="O77" s="8">
        <f t="shared" si="54"/>
        <v>-1.4390147642686535E-2</v>
      </c>
      <c r="P77" s="8">
        <f t="shared" si="55"/>
        <v>3.0859707374218815E-6</v>
      </c>
      <c r="Q77" s="8">
        <f t="shared" si="56"/>
        <v>5.4116840604634155E-7</v>
      </c>
      <c r="R77" s="8">
        <f t="shared" si="44"/>
        <v>-0.1</v>
      </c>
      <c r="S77" s="8">
        <f t="shared" si="43"/>
        <v>4.6441781325925649E-2</v>
      </c>
      <c r="T77" s="8">
        <f t="shared" si="45"/>
        <v>0.11036311183213619</v>
      </c>
      <c r="U77" s="6">
        <f t="shared" si="37"/>
        <v>1.7153304802790537E-3</v>
      </c>
      <c r="V77" s="6">
        <f t="shared" si="46"/>
        <v>0</v>
      </c>
    </row>
    <row r="78" spans="1:22">
      <c r="A78" s="20">
        <f>IF('20230101-20261006'!A887="","",'20230101-20261006'!A887)</f>
        <v>46161</v>
      </c>
      <c r="B78" s="21">
        <f>IF('20230101-20261006'!B887="","",'20230101-20261006'!B887)</f>
        <v>5496400.6724680699</v>
      </c>
      <c r="C78" s="21">
        <f>IF('20230101-20261006'!C887="","",'20230101-20261006'!C887)</f>
        <v>7353.61</v>
      </c>
      <c r="D78" s="8">
        <f t="shared" si="47"/>
        <v>1.5657340450501156E-3</v>
      </c>
      <c r="E78" s="8">
        <f t="shared" si="48"/>
        <v>5.4244838047430521E-2</v>
      </c>
      <c r="F78" s="8">
        <f t="shared" si="49"/>
        <v>5.5860406487962644E-2</v>
      </c>
      <c r="G78" s="8">
        <f t="shared" si="50"/>
        <v>-1.5300966213004363E-3</v>
      </c>
      <c r="H78" s="8">
        <f t="shared" si="41"/>
        <v>-6.6783285267559833E-3</v>
      </c>
      <c r="I78" s="8">
        <f t="shared" si="51"/>
        <v>5.4063390497157249E-2</v>
      </c>
      <c r="J78" s="8">
        <f t="shared" si="52"/>
        <v>7.522461312646378E-2</v>
      </c>
      <c r="K78" s="8">
        <f t="shared" si="53"/>
        <v>-1.9680746116641945E-2</v>
      </c>
      <c r="L78" s="8">
        <f t="shared" si="42"/>
        <v>1.5657340450501156E-3</v>
      </c>
      <c r="M78" s="8">
        <f t="shared" si="39"/>
        <v>-6.6783285267559833E-3</v>
      </c>
      <c r="N78" s="8">
        <f t="shared" si="40"/>
        <v>8.2440625718060989E-3</v>
      </c>
      <c r="O78" s="8">
        <f t="shared" si="54"/>
        <v>-6.2647183484643154E-3</v>
      </c>
      <c r="P78" s="8">
        <f t="shared" si="55"/>
        <v>0</v>
      </c>
      <c r="Q78" s="8">
        <f t="shared" si="56"/>
        <v>4.4600071911282742E-5</v>
      </c>
      <c r="R78" s="8">
        <f t="shared" si="44"/>
        <v>-0.1</v>
      </c>
      <c r="S78" s="8">
        <f t="shared" si="43"/>
        <v>3.5983455920508972E-2</v>
      </c>
      <c r="T78" s="8">
        <f t="shared" si="45"/>
        <v>0.11070205773095601</v>
      </c>
      <c r="U78" s="6">
        <f t="shared" si="37"/>
        <v>3.7269733484470713E-3</v>
      </c>
      <c r="V78" s="6">
        <f t="shared" si="46"/>
        <v>0</v>
      </c>
    </row>
    <row r="79" spans="1:22">
      <c r="A79" s="20">
        <f>IF('20230101-20261006'!A888="","",'20230101-20261006'!A888)</f>
        <v>46162</v>
      </c>
      <c r="B79" s="21">
        <f>IF('20230101-20261006'!B888="","",'20230101-20261006'!B888)</f>
        <v>5511058.3294680696</v>
      </c>
      <c r="C79" s="21">
        <f>IF('20230101-20261006'!C888="","",'20230101-20261006'!C888)</f>
        <v>7432.97</v>
      </c>
      <c r="D79" s="8">
        <f t="shared" si="47"/>
        <v>2.6667737440286832E-3</v>
      </c>
      <c r="E79" s="8">
        <f t="shared" si="48"/>
        <v>5.7056270501313122E-2</v>
      </c>
      <c r="F79" s="8">
        <f t="shared" si="49"/>
        <v>5.7056270501313122E-2</v>
      </c>
      <c r="G79" s="8">
        <f t="shared" si="50"/>
        <v>0</v>
      </c>
      <c r="H79" s="8">
        <f t="shared" si="41"/>
        <v>1.0791978361648358E-2</v>
      </c>
      <c r="I79" s="8">
        <f t="shared" si="51"/>
        <v>6.5438819799208181E-2</v>
      </c>
      <c r="J79" s="8">
        <f t="shared" si="52"/>
        <v>7.522461312646378E-2</v>
      </c>
      <c r="K79" s="8">
        <f t="shared" si="53"/>
        <v>-9.1011619412255662E-3</v>
      </c>
      <c r="L79" s="8">
        <f t="shared" si="42"/>
        <v>2.6667737440286832E-3</v>
      </c>
      <c r="M79" s="8">
        <f t="shared" si="39"/>
        <v>1.0791978361648358E-2</v>
      </c>
      <c r="N79" s="8">
        <f t="shared" si="40"/>
        <v>-8.1252046176196746E-3</v>
      </c>
      <c r="O79" s="8">
        <f t="shared" si="54"/>
        <v>-1.4339020847630946E-2</v>
      </c>
      <c r="P79" s="8">
        <f t="shared" si="55"/>
        <v>0</v>
      </c>
      <c r="Q79" s="8">
        <f t="shared" si="56"/>
        <v>0</v>
      </c>
      <c r="R79" s="8">
        <f t="shared" si="44"/>
        <v>-0.1</v>
      </c>
      <c r="S79" s="8">
        <f t="shared" si="43"/>
        <v>2.7340701590472426E-2</v>
      </c>
      <c r="T79" s="8">
        <f t="shared" si="45"/>
        <v>0.11104287689692717</v>
      </c>
      <c r="U79" s="6">
        <f t="shared" ref="U79:U96" si="57">H83</f>
        <v>6.1082736667170678E-3</v>
      </c>
      <c r="V79" s="6">
        <f t="shared" si="46"/>
        <v>0</v>
      </c>
    </row>
    <row r="80" spans="1:22">
      <c r="A80" s="20">
        <f>IF('20230101-20261006'!A889="","",'20230101-20261006'!A889)</f>
        <v>46163</v>
      </c>
      <c r="B80" s="21">
        <f>IF('20230101-20261006'!B889="","",'20230101-20261006'!B889)</f>
        <v>5512113.1771019697</v>
      </c>
      <c r="C80" s="21">
        <f>IF('20230101-20261006'!C889="","",'20230101-20261006'!C889)</f>
        <v>7445.72</v>
      </c>
      <c r="D80" s="8">
        <f t="shared" si="47"/>
        <v>1.9140563769037833E-4</v>
      </c>
      <c r="E80" s="8">
        <f t="shared" si="48"/>
        <v>5.7258597030843017E-2</v>
      </c>
      <c r="F80" s="8">
        <f t="shared" si="49"/>
        <v>5.7258597030843017E-2</v>
      </c>
      <c r="G80" s="8">
        <f t="shared" si="50"/>
        <v>0</v>
      </c>
      <c r="H80" s="8">
        <f t="shared" si="41"/>
        <v>1.7153304802790537E-3</v>
      </c>
      <c r="I80" s="8">
        <f t="shared" si="51"/>
        <v>6.7266399481682226E-2</v>
      </c>
      <c r="J80" s="8">
        <f t="shared" si="52"/>
        <v>7.522461312646378E-2</v>
      </c>
      <c r="K80" s="8">
        <f t="shared" si="53"/>
        <v>-7.4014429614304156E-3</v>
      </c>
      <c r="L80" s="8">
        <f t="shared" si="42"/>
        <v>1.9140563769037833E-4</v>
      </c>
      <c r="M80" s="8">
        <f t="shared" si="39"/>
        <v>1.7153304802790537E-3</v>
      </c>
      <c r="N80" s="8">
        <f t="shared" si="40"/>
        <v>-1.5239248425886753E-3</v>
      </c>
      <c r="O80" s="8">
        <f t="shared" si="54"/>
        <v>-1.584109410013157E-2</v>
      </c>
      <c r="P80" s="8">
        <f t="shared" si="55"/>
        <v>0</v>
      </c>
      <c r="Q80" s="8">
        <f t="shared" si="56"/>
        <v>0</v>
      </c>
      <c r="R80" s="8">
        <f t="shared" si="44"/>
        <v>-0.1</v>
      </c>
      <c r="S80" s="8">
        <f t="shared" si="43"/>
        <v>2.7323930354585652E-2</v>
      </c>
      <c r="T80" s="8">
        <f t="shared" si="45"/>
        <v>0.10863797399809558</v>
      </c>
      <c r="U80" s="6">
        <f t="shared" si="57"/>
        <v>1.6491291534115327E-4</v>
      </c>
      <c r="V80" s="6">
        <f t="shared" si="46"/>
        <v>0</v>
      </c>
    </row>
    <row r="81" spans="1:22">
      <c r="A81" s="20">
        <f>IF('20230101-20261006'!A890="","",'20230101-20261006'!A890)</f>
        <v>46164</v>
      </c>
      <c r="B81" s="21">
        <f>IF('20230101-20261006'!B890="","",'20230101-20261006'!B890)</f>
        <v>5519755.2958697705</v>
      </c>
      <c r="C81" s="21">
        <f>IF('20230101-20261006'!C890="","",'20230101-20261006'!C890)</f>
        <v>7473.47</v>
      </c>
      <c r="D81" s="8">
        <f t="shared" si="47"/>
        <v>1.3864226880440089E-3</v>
      </c>
      <c r="E81" s="8">
        <f t="shared" si="48"/>
        <v>5.8724404336896185E-2</v>
      </c>
      <c r="F81" s="8">
        <f t="shared" si="49"/>
        <v>5.8724404336896185E-2</v>
      </c>
      <c r="G81" s="8">
        <f t="shared" si="50"/>
        <v>0</v>
      </c>
      <c r="H81" s="8">
        <f t="shared" si="41"/>
        <v>3.7269733484470713E-3</v>
      </c>
      <c r="I81" s="8">
        <f t="shared" si="51"/>
        <v>7.1244072908243528E-2</v>
      </c>
      <c r="J81" s="8">
        <f t="shared" si="52"/>
        <v>7.522461312646378E-2</v>
      </c>
      <c r="K81" s="8">
        <f t="shared" si="53"/>
        <v>-3.7020545936405913E-3</v>
      </c>
      <c r="L81" s="8">
        <f t="shared" si="42"/>
        <v>1.3864226880440089E-3</v>
      </c>
      <c r="M81" s="8">
        <f t="shared" si="39"/>
        <v>3.7269733484470713E-3</v>
      </c>
      <c r="N81" s="8">
        <f t="shared" si="40"/>
        <v>-2.3405506604030624E-3</v>
      </c>
      <c r="O81" s="8">
        <f t="shared" si="54"/>
        <v>-1.8144567877277029E-2</v>
      </c>
      <c r="P81" s="8">
        <f t="shared" si="55"/>
        <v>0</v>
      </c>
      <c r="Q81" s="8">
        <f t="shared" si="56"/>
        <v>0</v>
      </c>
      <c r="R81" s="8">
        <f t="shared" si="44"/>
        <v>-0.1</v>
      </c>
      <c r="S81" s="8">
        <f t="shared" si="43"/>
        <v>2.7447766510781058E-2</v>
      </c>
      <c r="T81" s="8">
        <f t="shared" si="45"/>
        <v>0.10674809097700781</v>
      </c>
      <c r="U81" s="6">
        <f t="shared" si="57"/>
        <v>5.7537139179508756E-3</v>
      </c>
      <c r="V81" s="6">
        <f t="shared" si="46"/>
        <v>0</v>
      </c>
    </row>
    <row r="82" spans="1:22">
      <c r="A82" s="20">
        <f>IF('20230101-20261006'!A891="","",'20230101-20261006'!A891)</f>
        <v>46167</v>
      </c>
      <c r="B82" s="21">
        <f>IF('20230101-20261006'!B891="","",'20230101-20261006'!B891)</f>
        <v>5519755.2732358696</v>
      </c>
      <c r="C82" s="21" t="str">
        <f>IF('20230101-20261006'!C891="","",'20230101-20261006'!C891)</f>
        <v/>
      </c>
      <c r="D82" s="8">
        <f t="shared" si="47"/>
        <v>-4.1005261408599836E-9</v>
      </c>
      <c r="E82" s="8">
        <f t="shared" si="48"/>
        <v>5.872439999556911E-2</v>
      </c>
      <c r="F82" s="8">
        <f t="shared" si="49"/>
        <v>5.8724404336896185E-2</v>
      </c>
      <c r="G82" s="8">
        <f t="shared" si="50"/>
        <v>-4.1005261408599836E-9</v>
      </c>
      <c r="H82" s="8" t="str">
        <f>""</f>
        <v/>
      </c>
      <c r="I82" s="8">
        <f t="shared" si="51"/>
        <v>7.1244072908243528E-2</v>
      </c>
      <c r="J82" s="8">
        <f t="shared" si="52"/>
        <v>7.522461312646378E-2</v>
      </c>
      <c r="K82" s="8">
        <f t="shared" si="53"/>
        <v>-3.7020545936405913E-3</v>
      </c>
      <c r="L82" s="8" t="str">
        <f>""</f>
        <v/>
      </c>
      <c r="M82" s="8" t="str">
        <f>""</f>
        <v/>
      </c>
      <c r="N82" s="8" t="str">
        <f>""</f>
        <v/>
      </c>
      <c r="O82" s="8">
        <f t="shared" si="54"/>
        <v>-1.8144567877277029E-2</v>
      </c>
      <c r="P82" s="8">
        <f t="shared" si="55"/>
        <v>1.681431463187607E-17</v>
      </c>
      <c r="Q82" s="8" t="str">
        <f t="shared" si="56"/>
        <v/>
      </c>
      <c r="R82" s="8">
        <f t="shared" si="44"/>
        <v>-0.1</v>
      </c>
      <c r="S82" s="8">
        <f t="shared" si="43"/>
        <v>2.5423555467993787E-2</v>
      </c>
      <c r="T82" s="8">
        <f t="shared" ref="T82:T100" si="58">STDEV(H62:H82)*SQRT(252)</f>
        <v>0.10674809097700781</v>
      </c>
      <c r="U82" s="6">
        <f t="shared" si="57"/>
        <v>2.1722374045267667E-3</v>
      </c>
      <c r="V82" s="6">
        <f t="shared" si="46"/>
        <v>0</v>
      </c>
    </row>
    <row r="83" spans="1:22">
      <c r="A83" s="20">
        <f>IF('20230101-20261006'!A892="","",'20230101-20261006'!A892)</f>
        <v>46168</v>
      </c>
      <c r="B83" s="21">
        <f>IF('20230101-20261006'!B892="","",'20230101-20261006'!B892)</f>
        <v>5536009.0556375701</v>
      </c>
      <c r="C83" s="21">
        <f>IF('20230101-20261006'!C892="","",'20230101-20261006'!C892)</f>
        <v>7519.12</v>
      </c>
      <c r="D83" s="8">
        <f t="shared" si="47"/>
        <v>2.944656347449337E-3</v>
      </c>
      <c r="E83" s="8">
        <f t="shared" si="48"/>
        <v>6.184197952021564E-2</v>
      </c>
      <c r="F83" s="8">
        <f t="shared" si="49"/>
        <v>6.184197952021564E-2</v>
      </c>
      <c r="G83" s="8">
        <f t="shared" si="50"/>
        <v>0</v>
      </c>
      <c r="H83" s="8">
        <f>C83/C81-1</f>
        <v>6.1082736667170678E-3</v>
      </c>
      <c r="I83" s="8">
        <f t="shared" si="51"/>
        <v>7.7787524869415758E-2</v>
      </c>
      <c r="J83" s="8">
        <f t="shared" si="52"/>
        <v>7.7787524869415758E-2</v>
      </c>
      <c r="K83" s="8">
        <f t="shared" si="53"/>
        <v>0</v>
      </c>
      <c r="L83" s="8">
        <f>B83/B81-1</f>
        <v>2.9446522348484105E-3</v>
      </c>
      <c r="M83" s="8">
        <f t="shared" ref="M83:M100" si="59">H83</f>
        <v>6.1082736667170678E-3</v>
      </c>
      <c r="N83" s="8">
        <f t="shared" ref="N83:N100" si="60">L83-M83</f>
        <v>-3.1636214318686573E-3</v>
      </c>
      <c r="O83" s="8">
        <f t="shared" si="54"/>
        <v>-2.1250786765337093E-2</v>
      </c>
      <c r="P83" s="8">
        <f t="shared" si="55"/>
        <v>0</v>
      </c>
      <c r="Q83" s="8">
        <f t="shared" si="56"/>
        <v>0</v>
      </c>
      <c r="R83" s="8">
        <f t="shared" si="44"/>
        <v>-0.1</v>
      </c>
      <c r="S83" s="8">
        <f t="shared" si="43"/>
        <v>2.6209083463429515E-2</v>
      </c>
      <c r="T83" s="8">
        <f t="shared" si="58"/>
        <v>0.10760355804888155</v>
      </c>
      <c r="U83" s="6">
        <f t="shared" si="57"/>
        <v>2.6253090344929841E-3</v>
      </c>
      <c r="V83" s="6">
        <f t="shared" si="46"/>
        <v>0</v>
      </c>
    </row>
    <row r="84" spans="1:22">
      <c r="A84" s="20">
        <f>IF('20230101-20261006'!A893="","",'20230101-20261006'!A893)</f>
        <v>46169</v>
      </c>
      <c r="B84" s="21">
        <f>IF('20230101-20261006'!B893="","",'20230101-20261006'!B893)</f>
        <v>5545578.2634714702</v>
      </c>
      <c r="C84" s="21">
        <f>IF('20230101-20261006'!C893="","",'20230101-20261006'!C893)</f>
        <v>7520.36</v>
      </c>
      <c r="D84" s="8">
        <f t="shared" si="47"/>
        <v>1.7285390500139108E-3</v>
      </c>
      <c r="E84" s="8">
        <f t="shared" si="48"/>
        <v>6.3677414846760483E-2</v>
      </c>
      <c r="F84" s="8">
        <f t="shared" si="49"/>
        <v>6.3677414846760483E-2</v>
      </c>
      <c r="G84" s="8">
        <f t="shared" si="50"/>
        <v>0</v>
      </c>
      <c r="H84" s="8">
        <f t="shared" ref="H84:H100" si="61">C84/C83-1</f>
        <v>1.6491291534115327E-4</v>
      </c>
      <c r="I84" s="8">
        <f t="shared" si="51"/>
        <v>7.7965265952260276E-2</v>
      </c>
      <c r="J84" s="8">
        <f t="shared" si="52"/>
        <v>7.7965265952260276E-2</v>
      </c>
      <c r="K84" s="8">
        <f t="shared" si="53"/>
        <v>0</v>
      </c>
      <c r="L84" s="8">
        <f t="shared" ref="L84:L100" si="62">B84/B83-1</f>
        <v>1.7285390500139108E-3</v>
      </c>
      <c r="M84" s="8">
        <f t="shared" si="59"/>
        <v>1.6491291534115327E-4</v>
      </c>
      <c r="N84" s="8">
        <f t="shared" si="60"/>
        <v>1.5636261346727576E-3</v>
      </c>
      <c r="O84" s="8">
        <f t="shared" si="54"/>
        <v>-1.9720388916232956E-2</v>
      </c>
      <c r="P84" s="8">
        <f t="shared" si="55"/>
        <v>0</v>
      </c>
      <c r="Q84" s="8">
        <f t="shared" si="56"/>
        <v>0</v>
      </c>
      <c r="R84" s="8">
        <f t="shared" si="44"/>
        <v>-0.1</v>
      </c>
      <c r="S84" s="8">
        <f t="shared" si="43"/>
        <v>2.6695372538546057E-2</v>
      </c>
      <c r="T84" s="8">
        <f t="shared" si="58"/>
        <v>0.10452549904889909</v>
      </c>
      <c r="U84" s="6">
        <f t="shared" si="57"/>
        <v>1.2921120637476857E-3</v>
      </c>
      <c r="V84" s="6">
        <f t="shared" si="46"/>
        <v>0</v>
      </c>
    </row>
    <row r="85" spans="1:22">
      <c r="A85" s="20">
        <f>IF('20230101-20261006'!A894="","",'20230101-20261006'!A894)</f>
        <v>46170</v>
      </c>
      <c r="B85" s="21">
        <f>IF('20230101-20261006'!B894="","",'20230101-20261006'!B894)</f>
        <v>5528226.3850079803</v>
      </c>
      <c r="C85" s="21">
        <f>IF('20230101-20261006'!C894="","",'20230101-20261006'!C894)</f>
        <v>7563.63</v>
      </c>
      <c r="D85" s="8">
        <f t="shared" si="47"/>
        <v>-3.1289574574731027E-3</v>
      </c>
      <c r="E85" s="8">
        <f t="shared" si="48"/>
        <v>6.0349213467230101E-2</v>
      </c>
      <c r="F85" s="8">
        <f t="shared" si="49"/>
        <v>6.3677414846760483E-2</v>
      </c>
      <c r="G85" s="8">
        <f t="shared" si="50"/>
        <v>-3.1289574574729917E-3</v>
      </c>
      <c r="H85" s="8">
        <f t="shared" si="61"/>
        <v>5.7537139179508756E-3</v>
      </c>
      <c r="I85" s="8">
        <f t="shared" si="51"/>
        <v>8.4167569706037337E-2</v>
      </c>
      <c r="J85" s="8">
        <f t="shared" si="52"/>
        <v>8.4167569706037337E-2</v>
      </c>
      <c r="K85" s="8">
        <f t="shared" si="53"/>
        <v>0</v>
      </c>
      <c r="L85" s="8">
        <f t="shared" si="62"/>
        <v>-3.1289574574731027E-3</v>
      </c>
      <c r="M85" s="8">
        <f t="shared" si="59"/>
        <v>5.7537139179508756E-3</v>
      </c>
      <c r="N85" s="8">
        <f t="shared" si="60"/>
        <v>-8.8826713754239783E-3</v>
      </c>
      <c r="O85" s="8">
        <f t="shared" si="54"/>
        <v>-2.8427890557518487E-2</v>
      </c>
      <c r="P85" s="8">
        <f t="shared" si="55"/>
        <v>9.7903747706765431E-6</v>
      </c>
      <c r="Q85" s="8">
        <f t="shared" si="56"/>
        <v>0</v>
      </c>
      <c r="R85" s="8">
        <f t="shared" si="44"/>
        <v>-0.1</v>
      </c>
      <c r="S85" s="8">
        <f t="shared" si="43"/>
        <v>2.8773365607033693E-2</v>
      </c>
      <c r="T85" s="8">
        <f t="shared" si="58"/>
        <v>0.10444426598634514</v>
      </c>
      <c r="U85" s="6">
        <f t="shared" si="57"/>
        <v>-7.3720922286846235E-3</v>
      </c>
      <c r="V85" s="6">
        <f t="shared" si="46"/>
        <v>5.4347743828232217E-5</v>
      </c>
    </row>
    <row r="86" spans="1:22">
      <c r="A86" s="20">
        <f>IF('20230101-20261006'!A895="","",'20230101-20261006'!A895)</f>
        <v>46171</v>
      </c>
      <c r="B86" s="21">
        <f>IF('20230101-20261006'!B895="","",'20230101-20261006'!B895)</f>
        <v>5531606.4153254796</v>
      </c>
      <c r="C86" s="21">
        <f>IF('20230101-20261006'!C895="","",'20230101-20261006'!C895)</f>
        <v>7580.06</v>
      </c>
      <c r="D86" s="8">
        <f t="shared" si="47"/>
        <v>6.1141315172363875E-4</v>
      </c>
      <c r="E86" s="8">
        <f t="shared" si="48"/>
        <v>6.0997524921763802E-2</v>
      </c>
      <c r="F86" s="8">
        <f t="shared" si="49"/>
        <v>6.3677414846760483E-2</v>
      </c>
      <c r="G86" s="8">
        <f t="shared" si="50"/>
        <v>-2.5194573914900653E-3</v>
      </c>
      <c r="H86" s="8">
        <f t="shared" si="61"/>
        <v>2.1722374045267667E-3</v>
      </c>
      <c r="I86" s="8">
        <f t="shared" si="51"/>
        <v>8.6522639053727701E-2</v>
      </c>
      <c r="J86" s="8">
        <f t="shared" si="52"/>
        <v>8.6522639053727701E-2</v>
      </c>
      <c r="K86" s="8">
        <f t="shared" si="53"/>
        <v>0</v>
      </c>
      <c r="L86" s="8">
        <f t="shared" si="62"/>
        <v>6.1141315172363875E-4</v>
      </c>
      <c r="M86" s="8">
        <f t="shared" si="59"/>
        <v>2.1722374045267667E-3</v>
      </c>
      <c r="N86" s="8">
        <f t="shared" si="60"/>
        <v>-1.560824252803128E-3</v>
      </c>
      <c r="O86" s="8">
        <f t="shared" si="54"/>
        <v>-2.9944343869283352E-2</v>
      </c>
      <c r="P86" s="8">
        <f t="shared" si="55"/>
        <v>0</v>
      </c>
      <c r="Q86" s="8">
        <f t="shared" si="56"/>
        <v>0</v>
      </c>
      <c r="R86" s="8">
        <f t="shared" si="44"/>
        <v>-0.1</v>
      </c>
      <c r="S86" s="8">
        <f t="shared" ref="S86:S117" si="63">STDEV(D67:D86)*SQRT(252)</f>
        <v>2.8785881703526351E-2</v>
      </c>
      <c r="T86" s="8">
        <f t="shared" si="58"/>
        <v>0.10082538344133413</v>
      </c>
      <c r="U86" s="6">
        <f t="shared" si="57"/>
        <v>4.0549771766873466E-3</v>
      </c>
      <c r="V86" s="6">
        <f t="shared" si="46"/>
        <v>0</v>
      </c>
    </row>
    <row r="87" spans="1:22">
      <c r="A87" s="20">
        <f>IF('20230101-20261006'!A896="","",'20230101-20261006'!A896)</f>
        <v>46174</v>
      </c>
      <c r="B87" s="21">
        <f>IF('20230101-20261006'!B896="","",'20230101-20261006'!B896)</f>
        <v>5545176.2642889703</v>
      </c>
      <c r="C87" s="21">
        <f>IF('20230101-20261006'!C896="","",'20230101-20261006'!C896)</f>
        <v>7599.96</v>
      </c>
      <c r="D87" s="8">
        <f t="shared" si="47"/>
        <v>2.4531479546150425E-3</v>
      </c>
      <c r="E87" s="8">
        <f t="shared" si="48"/>
        <v>6.3600308829877328E-2</v>
      </c>
      <c r="F87" s="8">
        <f t="shared" si="49"/>
        <v>6.3677414846760483E-2</v>
      </c>
      <c r="G87" s="8">
        <f t="shared" si="50"/>
        <v>-7.249003862164205E-5</v>
      </c>
      <c r="H87" s="8">
        <f t="shared" si="61"/>
        <v>2.6253090344929841E-3</v>
      </c>
      <c r="I87" s="8">
        <f t="shared" si="51"/>
        <v>8.9375096754216621E-2</v>
      </c>
      <c r="J87" s="8">
        <f t="shared" si="52"/>
        <v>8.9375096754216621E-2</v>
      </c>
      <c r="K87" s="8">
        <f t="shared" si="53"/>
        <v>0</v>
      </c>
      <c r="L87" s="8">
        <f t="shared" si="62"/>
        <v>2.4531479546150425E-3</v>
      </c>
      <c r="M87" s="8">
        <f t="shared" si="59"/>
        <v>2.6253090344929841E-3</v>
      </c>
      <c r="N87" s="8">
        <f t="shared" si="60"/>
        <v>-1.721610798779416E-4</v>
      </c>
      <c r="O87" s="8">
        <f t="shared" si="54"/>
        <v>-3.0111349698584533E-2</v>
      </c>
      <c r="P87" s="8">
        <f t="shared" si="55"/>
        <v>0</v>
      </c>
      <c r="Q87" s="8">
        <f t="shared" si="56"/>
        <v>0</v>
      </c>
      <c r="R87" s="8">
        <f t="shared" si="44"/>
        <v>-0.1</v>
      </c>
      <c r="S87" s="8">
        <f t="shared" si="63"/>
        <v>2.9611324950800703E-2</v>
      </c>
      <c r="T87" s="8">
        <f t="shared" si="58"/>
        <v>0.1008153157031791</v>
      </c>
      <c r="U87" s="6">
        <f t="shared" si="57"/>
        <v>-2.6445385275654654E-2</v>
      </c>
      <c r="V87" s="6">
        <f t="shared" si="46"/>
        <v>6.9935840237781192E-4</v>
      </c>
    </row>
    <row r="88" spans="1:22">
      <c r="A88" s="20">
        <f>IF('20230101-20261006'!A897="","",'20230101-20261006'!A897)</f>
        <v>46175</v>
      </c>
      <c r="B88" s="21">
        <f>IF('20230101-20261006'!B897="","",'20230101-20261006'!B897)</f>
        <v>5549074.1278254697</v>
      </c>
      <c r="C88" s="21">
        <f>IF('20230101-20261006'!C897="","",'20230101-20261006'!C897)</f>
        <v>7609.78</v>
      </c>
      <c r="D88" s="8">
        <f t="shared" si="47"/>
        <v>7.0292869887689235E-4</v>
      </c>
      <c r="E88" s="8">
        <f t="shared" si="48"/>
        <v>6.4347944011088121E-2</v>
      </c>
      <c r="F88" s="8">
        <f t="shared" si="49"/>
        <v>6.4347944011088121E-2</v>
      </c>
      <c r="G88" s="8">
        <f t="shared" si="50"/>
        <v>0</v>
      </c>
      <c r="H88" s="8">
        <f t="shared" si="61"/>
        <v>1.2921120637476857E-3</v>
      </c>
      <c r="I88" s="8">
        <f t="shared" si="51"/>
        <v>9.0782691458679121E-2</v>
      </c>
      <c r="J88" s="8">
        <f t="shared" si="52"/>
        <v>9.0782691458679121E-2</v>
      </c>
      <c r="K88" s="8">
        <f t="shared" si="53"/>
        <v>0</v>
      </c>
      <c r="L88" s="8">
        <f t="shared" si="62"/>
        <v>7.0292869887689235E-4</v>
      </c>
      <c r="M88" s="8">
        <f t="shared" si="59"/>
        <v>1.2921120637476857E-3</v>
      </c>
      <c r="N88" s="8">
        <f t="shared" si="60"/>
        <v>-5.8918336487079337E-4</v>
      </c>
      <c r="O88" s="8">
        <f t="shared" si="54"/>
        <v>-3.0682791957119093E-2</v>
      </c>
      <c r="P88" s="8">
        <f t="shared" si="55"/>
        <v>0</v>
      </c>
      <c r="Q88" s="8">
        <f t="shared" si="56"/>
        <v>0</v>
      </c>
      <c r="R88" s="8">
        <f t="shared" si="44"/>
        <v>-0.1</v>
      </c>
      <c r="S88" s="8">
        <f t="shared" si="63"/>
        <v>2.9618496760246985E-2</v>
      </c>
      <c r="T88" s="8">
        <f t="shared" si="58"/>
        <v>9.7931439020837063E-2</v>
      </c>
      <c r="U88" s="6">
        <f t="shared" si="57"/>
        <v>2.9781655367062676E-3</v>
      </c>
      <c r="V88" s="6">
        <f t="shared" si="46"/>
        <v>0</v>
      </c>
    </row>
    <row r="89" spans="1:22">
      <c r="A89" s="20">
        <f>IF('20230101-20261006'!A898="","",'20230101-20261006'!A898)</f>
        <v>46176</v>
      </c>
      <c r="B89" s="21">
        <f>IF('20230101-20261006'!B898="","",'20230101-20261006'!B898)</f>
        <v>5566157.1660094699</v>
      </c>
      <c r="C89" s="21">
        <f>IF('20230101-20261006'!C898="","",'20230101-20261006'!C898)</f>
        <v>7553.68</v>
      </c>
      <c r="D89" s="8">
        <f t="shared" si="47"/>
        <v>3.078538471551262E-3</v>
      </c>
      <c r="E89" s="8">
        <f t="shared" si="48"/>
        <v>6.7624580103842646E-2</v>
      </c>
      <c r="F89" s="8">
        <f t="shared" si="49"/>
        <v>6.7624580103842646E-2</v>
      </c>
      <c r="G89" s="8">
        <f t="shared" si="50"/>
        <v>0</v>
      </c>
      <c r="H89" s="8">
        <f t="shared" si="61"/>
        <v>-7.3720922286846235E-3</v>
      </c>
      <c r="I89" s="8">
        <f t="shared" si="51"/>
        <v>8.2741340855792878E-2</v>
      </c>
      <c r="J89" s="8">
        <f t="shared" si="52"/>
        <v>9.0782691458679121E-2</v>
      </c>
      <c r="K89" s="8">
        <f t="shared" si="53"/>
        <v>-7.3720922286846235E-3</v>
      </c>
      <c r="L89" s="8">
        <f t="shared" si="62"/>
        <v>3.078538471551262E-3</v>
      </c>
      <c r="M89" s="8">
        <f t="shared" si="59"/>
        <v>-7.3720922286846235E-3</v>
      </c>
      <c r="N89" s="8">
        <f t="shared" si="60"/>
        <v>1.0450630700235886E-2</v>
      </c>
      <c r="O89" s="8">
        <f t="shared" si="54"/>
        <v>-2.0552815784479206E-2</v>
      </c>
      <c r="P89" s="8">
        <f t="shared" si="55"/>
        <v>0</v>
      </c>
      <c r="Q89" s="8">
        <f t="shared" si="56"/>
        <v>5.4347743828232217E-5</v>
      </c>
      <c r="R89" s="8">
        <f t="shared" si="44"/>
        <v>-0.1</v>
      </c>
      <c r="S89" s="8">
        <f t="shared" si="63"/>
        <v>2.5702181710725986E-2</v>
      </c>
      <c r="T89" s="8">
        <f t="shared" si="58"/>
        <v>0.10208794897249926</v>
      </c>
      <c r="U89" s="6">
        <f t="shared" si="57"/>
        <v>-2.5763834220259296E-3</v>
      </c>
      <c r="V89" s="6">
        <f t="shared" si="46"/>
        <v>6.6377515372900394E-6</v>
      </c>
    </row>
    <row r="90" spans="1:22">
      <c r="A90" s="20">
        <f>IF('20230101-20261006'!A899="","",'20230101-20261006'!A899)</f>
        <v>46177</v>
      </c>
      <c r="B90" s="21">
        <f>IF('20230101-20261006'!B899="","",'20230101-20261006'!B899)</f>
        <v>5566943.6608390696</v>
      </c>
      <c r="C90" s="21">
        <f>IF('20230101-20261006'!C899="","",'20230101-20261006'!C899)</f>
        <v>7584.31</v>
      </c>
      <c r="D90" s="8">
        <f t="shared" si="47"/>
        <v>1.4129942905727333E-4</v>
      </c>
      <c r="E90" s="8">
        <f t="shared" si="48"/>
        <v>6.7775434847458849E-2</v>
      </c>
      <c r="F90" s="8">
        <f t="shared" si="49"/>
        <v>6.7775434847458849E-2</v>
      </c>
      <c r="G90" s="8">
        <f t="shared" si="50"/>
        <v>0</v>
      </c>
      <c r="H90" s="8">
        <f t="shared" si="61"/>
        <v>4.0549771766873466E-3</v>
      </c>
      <c r="I90" s="8">
        <f t="shared" si="51"/>
        <v>8.7131832281218902E-2</v>
      </c>
      <c r="J90" s="8">
        <f t="shared" si="52"/>
        <v>9.0782691458679121E-2</v>
      </c>
      <c r="K90" s="8">
        <f t="shared" si="53"/>
        <v>-3.347008717729083E-3</v>
      </c>
      <c r="L90" s="8">
        <f t="shared" si="62"/>
        <v>1.4129942905727333E-4</v>
      </c>
      <c r="M90" s="8">
        <f t="shared" si="59"/>
        <v>4.0549771766873466E-3</v>
      </c>
      <c r="N90" s="8">
        <f t="shared" si="60"/>
        <v>-3.9136777476300733E-3</v>
      </c>
      <c r="O90" s="8">
        <f t="shared" si="54"/>
        <v>-2.4386056434322456E-2</v>
      </c>
      <c r="P90" s="8">
        <f t="shared" si="55"/>
        <v>0</v>
      </c>
      <c r="Q90" s="8">
        <f t="shared" si="56"/>
        <v>0</v>
      </c>
      <c r="R90" s="8">
        <f t="shared" si="44"/>
        <v>-0.1</v>
      </c>
      <c r="S90" s="8">
        <f t="shared" si="63"/>
        <v>2.5081106528624962E-2</v>
      </c>
      <c r="T90" s="8">
        <f t="shared" si="58"/>
        <v>9.1133606100241613E-2</v>
      </c>
      <c r="U90" s="6">
        <f t="shared" si="57"/>
        <v>-1.6199495034961653E-2</v>
      </c>
      <c r="V90" s="6">
        <f t="shared" si="46"/>
        <v>2.6242363938774725E-4</v>
      </c>
    </row>
    <row r="91" spans="1:22">
      <c r="A91" s="20">
        <f>IF('20230101-20261006'!A900="","",'20230101-20261006'!A900)</f>
        <v>46178</v>
      </c>
      <c r="B91" s="21">
        <f>IF('20230101-20261006'!B900="","",'20230101-20261006'!B900)</f>
        <v>5576233.8496089699</v>
      </c>
      <c r="C91" s="21">
        <f>IF('20230101-20261006'!C900="","",'20230101-20261006'!C900)</f>
        <v>7383.74</v>
      </c>
      <c r="D91" s="8">
        <f t="shared" si="47"/>
        <v>1.668813147015058E-3</v>
      </c>
      <c r="E91" s="8">
        <f t="shared" si="48"/>
        <v>6.9557352531192107E-2</v>
      </c>
      <c r="F91" s="8">
        <f t="shared" si="49"/>
        <v>6.9557352531192107E-2</v>
      </c>
      <c r="G91" s="8">
        <f t="shared" si="50"/>
        <v>0</v>
      </c>
      <c r="H91" s="8">
        <f t="shared" si="61"/>
        <v>-2.6445385275654654E-2</v>
      </c>
      <c r="I91" s="8">
        <f t="shared" si="51"/>
        <v>5.838221213111372E-2</v>
      </c>
      <c r="J91" s="8">
        <f t="shared" si="52"/>
        <v>9.0782691458679121E-2</v>
      </c>
      <c r="K91" s="8">
        <f t="shared" si="53"/>
        <v>-2.9703881058322446E-2</v>
      </c>
      <c r="L91" s="8">
        <f t="shared" si="62"/>
        <v>1.668813147015058E-3</v>
      </c>
      <c r="M91" s="8">
        <f t="shared" si="59"/>
        <v>-2.6445385275654654E-2</v>
      </c>
      <c r="N91" s="8">
        <f t="shared" si="60"/>
        <v>2.8114198422669712E-2</v>
      </c>
      <c r="O91" s="8">
        <f t="shared" si="54"/>
        <v>3.0425475590063478E-3</v>
      </c>
      <c r="P91" s="8">
        <f t="shared" si="55"/>
        <v>0</v>
      </c>
      <c r="Q91" s="8">
        <f t="shared" si="56"/>
        <v>6.9935840237781192E-4</v>
      </c>
      <c r="R91" s="8">
        <f t="shared" si="44"/>
        <v>-0.1</v>
      </c>
      <c r="S91" s="8">
        <f t="shared" si="63"/>
        <v>2.5011874118480132E-2</v>
      </c>
      <c r="T91" s="8">
        <f t="shared" si="58"/>
        <v>0.1339401936900648</v>
      </c>
      <c r="U91" s="6">
        <f t="shared" si="57"/>
        <v>1.751894525794051E-2</v>
      </c>
      <c r="V91" s="6">
        <f t="shared" si="46"/>
        <v>0</v>
      </c>
    </row>
    <row r="92" spans="1:22">
      <c r="A92" s="20">
        <f>IF('20230101-20261006'!A901="","",'20230101-20261006'!A901)</f>
        <v>46181</v>
      </c>
      <c r="B92" s="21">
        <f>IF('20230101-20261006'!B901="","",'20230101-20261006'!B901)</f>
        <v>5576783.8035094701</v>
      </c>
      <c r="C92" s="21">
        <f>IF('20230101-20261006'!C901="","",'20230101-20261006'!C901)</f>
        <v>7405.73</v>
      </c>
      <c r="D92" s="8">
        <f t="shared" si="47"/>
        <v>9.8624612118625166E-5</v>
      </c>
      <c r="E92" s="8">
        <f t="shared" si="48"/>
        <v>6.9662837210224149E-2</v>
      </c>
      <c r="F92" s="8">
        <f t="shared" si="49"/>
        <v>6.9662837210224149E-2</v>
      </c>
      <c r="G92" s="8">
        <f t="shared" si="50"/>
        <v>0</v>
      </c>
      <c r="H92" s="8">
        <f t="shared" si="61"/>
        <v>2.9781655367062676E-3</v>
      </c>
      <c r="I92" s="8">
        <f t="shared" si="51"/>
        <v>6.1534249559945575E-2</v>
      </c>
      <c r="J92" s="8">
        <f t="shared" si="52"/>
        <v>9.0782691458679121E-2</v>
      </c>
      <c r="K92" s="8">
        <f t="shared" si="53"/>
        <v>-2.681417859649049E-2</v>
      </c>
      <c r="L92" s="8">
        <f t="shared" si="62"/>
        <v>9.8624612118625166E-5</v>
      </c>
      <c r="M92" s="8">
        <f t="shared" si="59"/>
        <v>2.9781655367062676E-3</v>
      </c>
      <c r="N92" s="8">
        <f t="shared" si="60"/>
        <v>-2.8795409245876424E-3</v>
      </c>
      <c r="O92" s="8">
        <f t="shared" si="54"/>
        <v>1.5424549420761657E-4</v>
      </c>
      <c r="P92" s="8">
        <f t="shared" si="55"/>
        <v>0</v>
      </c>
      <c r="Q92" s="8">
        <f t="shared" si="56"/>
        <v>0</v>
      </c>
      <c r="R92" s="8">
        <f t="shared" si="44"/>
        <v>-0.1</v>
      </c>
      <c r="S92" s="8">
        <f t="shared" si="63"/>
        <v>2.5110836899608621E-2</v>
      </c>
      <c r="T92" s="8">
        <f t="shared" si="58"/>
        <v>0.13094682467405314</v>
      </c>
      <c r="U92" s="6">
        <f t="shared" si="57"/>
        <v>5.0254926091719554E-3</v>
      </c>
      <c r="V92" s="6">
        <f t="shared" si="46"/>
        <v>0</v>
      </c>
    </row>
    <row r="93" spans="1:22">
      <c r="A93" s="20">
        <f>IF('20230101-20261006'!A902="","",'20230101-20261006'!A902)</f>
        <v>46182</v>
      </c>
      <c r="B93" s="21">
        <f>IF('20230101-20261006'!B902="","",'20230101-20261006'!B902)</f>
        <v>5508240.0874895798</v>
      </c>
      <c r="C93" s="21">
        <f>IF('20230101-20261006'!C902="","",'20230101-20261006'!C902)</f>
        <v>7386.65</v>
      </c>
      <c r="D93" s="8">
        <f t="shared" si="47"/>
        <v>-1.2290904298057237E-2</v>
      </c>
      <c r="E93" s="8">
        <f t="shared" si="48"/>
        <v>5.6515713646885013E-2</v>
      </c>
      <c r="F93" s="8">
        <f t="shared" si="49"/>
        <v>6.9662837210224149E-2</v>
      </c>
      <c r="G93" s="8">
        <f t="shared" si="50"/>
        <v>-1.2290904298057126E-2</v>
      </c>
      <c r="H93" s="8">
        <f t="shared" si="61"/>
        <v>-2.5763834220259296E-3</v>
      </c>
      <c r="I93" s="8">
        <f t="shared" si="51"/>
        <v>5.8799330317466536E-2</v>
      </c>
      <c r="J93" s="8">
        <f t="shared" si="52"/>
        <v>9.0782691458679121E-2</v>
      </c>
      <c r="K93" s="8">
        <f t="shared" si="53"/>
        <v>-2.9321478413305235E-2</v>
      </c>
      <c r="L93" s="8">
        <f t="shared" si="62"/>
        <v>-1.2290904298057237E-2</v>
      </c>
      <c r="M93" s="8">
        <f t="shared" si="59"/>
        <v>-2.5763834220259296E-3</v>
      </c>
      <c r="N93" s="8">
        <f t="shared" si="60"/>
        <v>-9.7145208760313073E-3</v>
      </c>
      <c r="O93" s="8">
        <f t="shared" si="54"/>
        <v>-9.5617738028972443E-3</v>
      </c>
      <c r="P93" s="8">
        <f t="shared" si="55"/>
        <v>1.5106632846400187E-4</v>
      </c>
      <c r="Q93" s="8">
        <f t="shared" si="56"/>
        <v>6.6377515372900394E-6</v>
      </c>
      <c r="R93" s="8">
        <f t="shared" si="44"/>
        <v>-0.1</v>
      </c>
      <c r="S93" s="8">
        <f t="shared" si="63"/>
        <v>5.2382746526613601E-2</v>
      </c>
      <c r="T93" s="8">
        <f t="shared" si="58"/>
        <v>0.13108908902522123</v>
      </c>
      <c r="U93" s="6">
        <f t="shared" si="57"/>
        <v>1.6528380695045142E-2</v>
      </c>
      <c r="V93" s="6">
        <f t="shared" si="46"/>
        <v>0</v>
      </c>
    </row>
    <row r="94" spans="1:22">
      <c r="A94" s="20">
        <f>IF('20230101-20261006'!A903="","",'20230101-20261006'!A903)</f>
        <v>46183</v>
      </c>
      <c r="B94" s="21">
        <f>IF('20230101-20261006'!B903="","",'20230101-20261006'!B903)</f>
        <v>5508587.5520293796</v>
      </c>
      <c r="C94" s="21">
        <f>IF('20230101-20261006'!C903="","",'20230101-20261006'!C903)</f>
        <v>7266.99</v>
      </c>
      <c r="D94" s="8">
        <f t="shared" si="47"/>
        <v>6.3080863266895548E-5</v>
      </c>
      <c r="E94" s="8">
        <f t="shared" si="48"/>
        <v>5.6582359570156893E-2</v>
      </c>
      <c r="F94" s="8">
        <f t="shared" si="49"/>
        <v>6.9662837210224149E-2</v>
      </c>
      <c r="G94" s="8">
        <f t="shared" si="50"/>
        <v>-1.2228598755643749E-2</v>
      </c>
      <c r="H94" s="8">
        <f t="shared" si="61"/>
        <v>-1.6199495034961653E-2</v>
      </c>
      <c r="I94" s="8">
        <f t="shared" si="51"/>
        <v>4.164731582296799E-2</v>
      </c>
      <c r="J94" s="8">
        <f t="shared" si="52"/>
        <v>9.0782691458679121E-2</v>
      </c>
      <c r="K94" s="8">
        <f t="shared" si="53"/>
        <v>-4.5045980304292743E-2</v>
      </c>
      <c r="L94" s="8">
        <f t="shared" si="62"/>
        <v>6.3080863266895548E-5</v>
      </c>
      <c r="M94" s="8">
        <f t="shared" si="59"/>
        <v>-1.6199495034961653E-2</v>
      </c>
      <c r="N94" s="8">
        <f t="shared" si="60"/>
        <v>1.6262575898228548E-2</v>
      </c>
      <c r="O94" s="8">
        <f t="shared" si="54"/>
        <v>6.5453030231399367E-3</v>
      </c>
      <c r="P94" s="8">
        <f t="shared" si="55"/>
        <v>0</v>
      </c>
      <c r="Q94" s="8">
        <f t="shared" si="56"/>
        <v>2.6242363938774725E-4</v>
      </c>
      <c r="R94" s="8">
        <f t="shared" si="44"/>
        <v>-0.1</v>
      </c>
      <c r="S94" s="8">
        <f t="shared" si="63"/>
        <v>5.2313028903544029E-2</v>
      </c>
      <c r="T94" s="8">
        <f t="shared" si="58"/>
        <v>0.14294649129833376</v>
      </c>
      <c r="U94" s="6">
        <f t="shared" si="57"/>
        <v>-5.6841873955063571E-3</v>
      </c>
      <c r="V94" s="6">
        <f t="shared" si="46"/>
        <v>3.2309986347233346E-5</v>
      </c>
    </row>
    <row r="95" spans="1:22">
      <c r="A95" s="20">
        <f>IF('20230101-20261006'!A904="","",'20230101-20261006'!A904)</f>
        <v>46184</v>
      </c>
      <c r="B95" s="21">
        <f>IF('20230101-20261006'!B904="","",'20230101-20261006'!B904)</f>
        <v>5493656.6230293801</v>
      </c>
      <c r="C95" s="21">
        <f>IF('20230101-20261006'!C904="","",'20230101-20261006'!C904)</f>
        <v>7394.3</v>
      </c>
      <c r="D95" s="8">
        <f t="shared" si="47"/>
        <v>-2.7104822895115399E-3</v>
      </c>
      <c r="E95" s="8">
        <f t="shared" si="48"/>
        <v>5.3718511797131718E-2</v>
      </c>
      <c r="F95" s="8">
        <f t="shared" si="49"/>
        <v>6.9662837210224149E-2</v>
      </c>
      <c r="G95" s="8">
        <f t="shared" si="50"/>
        <v>-1.490593564480247E-2</v>
      </c>
      <c r="H95" s="8">
        <f t="shared" si="61"/>
        <v>1.751894525794051E-2</v>
      </c>
      <c r="I95" s="8">
        <f t="shared" si="51"/>
        <v>5.9895878126951185E-2</v>
      </c>
      <c r="J95" s="8">
        <f t="shared" si="52"/>
        <v>9.0782691458679121E-2</v>
      </c>
      <c r="K95" s="8">
        <f t="shared" si="53"/>
        <v>-2.8316193109393484E-2</v>
      </c>
      <c r="L95" s="8">
        <f t="shared" si="62"/>
        <v>-2.7104822895115399E-3</v>
      </c>
      <c r="M95" s="8">
        <f t="shared" si="59"/>
        <v>1.751894525794051E-2</v>
      </c>
      <c r="N95" s="8">
        <f t="shared" si="60"/>
        <v>-2.022942754745205E-2</v>
      </c>
      <c r="O95" s="8">
        <f t="shared" si="54"/>
        <v>-1.3816532257594827E-2</v>
      </c>
      <c r="P95" s="8">
        <f t="shared" si="55"/>
        <v>7.3467142417557192E-6</v>
      </c>
      <c r="Q95" s="8">
        <f t="shared" si="56"/>
        <v>0</v>
      </c>
      <c r="R95" s="8">
        <f t="shared" si="44"/>
        <v>-0.1</v>
      </c>
      <c r="S95" s="8">
        <f t="shared" si="63"/>
        <v>5.3248790887624971E-2</v>
      </c>
      <c r="T95" s="8">
        <f t="shared" si="58"/>
        <v>0.15566254697950169</v>
      </c>
      <c r="U95" s="6">
        <f t="shared" si="57"/>
        <v>-1.2148282266170485E-2</v>
      </c>
      <c r="V95" s="6">
        <f t="shared" si="46"/>
        <v>1.4758076201855228E-4</v>
      </c>
    </row>
    <row r="96" spans="1:22">
      <c r="A96" s="20">
        <f>IF('20230101-20261006'!A905="","",'20230101-20261006'!A905)</f>
        <v>46185</v>
      </c>
      <c r="B96" s="21">
        <f>IF('20230101-20261006'!B905="","",'20230101-20261006'!B905)</f>
        <v>5464683.6062992699</v>
      </c>
      <c r="C96" s="21">
        <f>IF('20230101-20261006'!C905="","",'20230101-20261006'!C905)</f>
        <v>7431.46</v>
      </c>
      <c r="D96" s="8">
        <f t="shared" si="47"/>
        <v>-5.2739038345890332E-3</v>
      </c>
      <c r="E96" s="8">
        <f t="shared" si="48"/>
        <v>4.8161301697187353E-2</v>
      </c>
      <c r="F96" s="8">
        <f t="shared" si="49"/>
        <v>6.9662837210224149E-2</v>
      </c>
      <c r="G96" s="8">
        <f t="shared" si="50"/>
        <v>-2.0101227008236244E-2</v>
      </c>
      <c r="H96" s="8">
        <f t="shared" si="61"/>
        <v>5.0254926091719554E-3</v>
      </c>
      <c r="I96" s="8">
        <f t="shared" si="51"/>
        <v>6.5222377028969936E-2</v>
      </c>
      <c r="J96" s="8">
        <f t="shared" si="52"/>
        <v>9.0782691458679121E-2</v>
      </c>
      <c r="K96" s="8">
        <f t="shared" si="53"/>
        <v>-2.3433003319412782E-2</v>
      </c>
      <c r="L96" s="8">
        <f t="shared" si="62"/>
        <v>-5.2739038345890332E-3</v>
      </c>
      <c r="M96" s="8">
        <f t="shared" si="59"/>
        <v>5.0254926091719554E-3</v>
      </c>
      <c r="N96" s="8">
        <f t="shared" si="60"/>
        <v>-1.0299396443760989E-2</v>
      </c>
      <c r="O96" s="8">
        <f t="shared" si="54"/>
        <v>-2.3973626758156841E-2</v>
      </c>
      <c r="P96" s="8">
        <f t="shared" si="55"/>
        <v>2.7814061656492908E-5</v>
      </c>
      <c r="Q96" s="8">
        <f t="shared" si="56"/>
        <v>0</v>
      </c>
      <c r="R96" s="8">
        <f t="shared" si="44"/>
        <v>-0.1</v>
      </c>
      <c r="S96" s="8">
        <f t="shared" si="63"/>
        <v>5.6390025050872268E-2</v>
      </c>
      <c r="T96" s="8">
        <f t="shared" si="58"/>
        <v>0.15415450351842516</v>
      </c>
      <c r="U96" s="6">
        <f t="shared" si="57"/>
        <v>1.0846215010579252E-2</v>
      </c>
      <c r="V96" s="6">
        <f t="shared" si="46"/>
        <v>0</v>
      </c>
    </row>
    <row r="97" spans="1:22">
      <c r="A97" s="20">
        <f>IF('20230101-20261006'!A906="","",'20230101-20261006'!A906)</f>
        <v>46188</v>
      </c>
      <c r="B97" s="21">
        <f>IF('20230101-20261006'!B906="","",'20230101-20261006'!B906)</f>
        <v>5465901.3808390703</v>
      </c>
      <c r="C97" s="21">
        <f>IF('20230101-20261006'!C906="","",'20230101-20261006'!C906)</f>
        <v>7554.29</v>
      </c>
      <c r="D97" s="8">
        <f t="shared" si="47"/>
        <v>2.2284447326392787E-4</v>
      </c>
      <c r="E97" s="8">
        <f t="shared" si="48"/>
        <v>4.839487865035963E-2</v>
      </c>
      <c r="F97" s="8">
        <f t="shared" si="49"/>
        <v>6.9662837210224149E-2</v>
      </c>
      <c r="G97" s="8">
        <f t="shared" si="50"/>
        <v>-1.9882861982317035E-2</v>
      </c>
      <c r="H97" s="8">
        <f t="shared" si="61"/>
        <v>1.6528380695045142E-2</v>
      </c>
      <c r="I97" s="8">
        <f t="shared" si="51"/>
        <v>8.2828778001385661E-2</v>
      </c>
      <c r="J97" s="8">
        <f t="shared" si="52"/>
        <v>9.0782691458679121E-2</v>
      </c>
      <c r="K97" s="8">
        <f t="shared" si="53"/>
        <v>-7.2919322240591056E-3</v>
      </c>
      <c r="L97" s="8">
        <f t="shared" si="62"/>
        <v>2.2284447326392787E-4</v>
      </c>
      <c r="M97" s="8">
        <f t="shared" si="59"/>
        <v>1.6528380695045142E-2</v>
      </c>
      <c r="N97" s="8">
        <f t="shared" si="60"/>
        <v>-1.6305536221781214E-2</v>
      </c>
      <c r="O97" s="8">
        <f t="shared" si="54"/>
        <v>-3.9888260140465426E-2</v>
      </c>
      <c r="P97" s="8">
        <f t="shared" si="55"/>
        <v>0</v>
      </c>
      <c r="Q97" s="8">
        <f t="shared" si="56"/>
        <v>0</v>
      </c>
      <c r="R97" s="8">
        <f t="shared" si="44"/>
        <v>-0.1</v>
      </c>
      <c r="S97" s="8">
        <f t="shared" si="63"/>
        <v>5.6145787631610336E-2</v>
      </c>
      <c r="T97" s="8">
        <f t="shared" si="58"/>
        <v>0.15852317130624435</v>
      </c>
      <c r="U97" s="6">
        <f t="shared" ref="U97:U105" si="64">H102</f>
        <v>-3.7050468097133971E-3</v>
      </c>
      <c r="V97" s="6">
        <f t="shared" si="46"/>
        <v>1.3727371862167421E-5</v>
      </c>
    </row>
    <row r="98" spans="1:22">
      <c r="A98" s="20">
        <f>IF('20230101-20261006'!A907="","",'20230101-20261006'!A907)</f>
        <v>46189</v>
      </c>
      <c r="B98" s="21">
        <f>IF('20230101-20261006'!B907="","",'20230101-20261006'!B907)</f>
        <v>5466313.2981089698</v>
      </c>
      <c r="C98" s="21">
        <f>IF('20230101-20261006'!C907="","",'20230101-20261006'!C907)</f>
        <v>7511.35</v>
      </c>
      <c r="D98" s="8">
        <f t="shared" si="47"/>
        <v>7.5361270026386151E-5</v>
      </c>
      <c r="E98" s="8">
        <f t="shared" si="48"/>
        <v>4.8473887019903961E-2</v>
      </c>
      <c r="F98" s="8">
        <f t="shared" si="49"/>
        <v>6.9662837210224149E-2</v>
      </c>
      <c r="G98" s="8">
        <f t="shared" si="50"/>
        <v>-1.9808999110021319E-2</v>
      </c>
      <c r="H98" s="8">
        <f t="shared" si="61"/>
        <v>-5.6841873955063571E-3</v>
      </c>
      <c r="I98" s="8">
        <f t="shared" si="51"/>
        <v>7.6673776309978736E-2</v>
      </c>
      <c r="J98" s="8">
        <f t="shared" si="52"/>
        <v>9.0782691458679121E-2</v>
      </c>
      <c r="K98" s="8">
        <f t="shared" si="53"/>
        <v>-1.2934670910328516E-2</v>
      </c>
      <c r="L98" s="8">
        <f t="shared" si="62"/>
        <v>7.5361270026386151E-5</v>
      </c>
      <c r="M98" s="8">
        <f t="shared" si="59"/>
        <v>-5.6841873955063571E-3</v>
      </c>
      <c r="N98" s="8">
        <f t="shared" si="60"/>
        <v>5.7595486655327433E-3</v>
      </c>
      <c r="O98" s="8">
        <f t="shared" si="54"/>
        <v>-3.4358449850395045E-2</v>
      </c>
      <c r="P98" s="8">
        <f t="shared" si="55"/>
        <v>0</v>
      </c>
      <c r="Q98" s="8">
        <f t="shared" si="56"/>
        <v>3.2309986347233346E-5</v>
      </c>
      <c r="R98" s="8">
        <f t="shared" ref="R98:R129" si="65">-10%</f>
        <v>-0.1</v>
      </c>
      <c r="S98" s="8">
        <f t="shared" si="63"/>
        <v>5.5774251847157744E-2</v>
      </c>
      <c r="T98" s="8">
        <f t="shared" si="58"/>
        <v>0.16021525509191106</v>
      </c>
      <c r="U98" s="6">
        <f t="shared" si="64"/>
        <v>-1.4362774813690748E-2</v>
      </c>
      <c r="V98" s="6">
        <f t="shared" ref="V98:V129" si="66">MIN(U98,0)^2</f>
        <v>2.0628930034878931E-4</v>
      </c>
    </row>
    <row r="99" spans="1:22">
      <c r="A99" s="20">
        <f>IF('20230101-20261006'!A908="","",'20230101-20261006'!A908)</f>
        <v>46190</v>
      </c>
      <c r="B99" s="21">
        <f>IF('20230101-20261006'!B908="","",'20230101-20261006'!B908)</f>
        <v>5466684.5062992703</v>
      </c>
      <c r="C99" s="21">
        <f>IF('20230101-20261006'!C908="","",'20230101-20261006'!C908)</f>
        <v>7420.1</v>
      </c>
      <c r="D99" s="8">
        <f t="shared" ref="D99:D130" si="67">IF(OR(B99="",B98=""),"",B99/B98-1)</f>
        <v>6.7908326884413839E-5</v>
      </c>
      <c r="E99" s="8">
        <f t="shared" ref="E99:E130" si="68">IF(D99="",E98,(1+E98)*(1+D99)-1)</f>
        <v>4.8545087127353392E-2</v>
      </c>
      <c r="F99" s="8">
        <f t="shared" ref="F99:F130" si="69">MAX(F98,E99)</f>
        <v>6.9662837210224149E-2</v>
      </c>
      <c r="G99" s="8">
        <f t="shared" ref="G99:G130" si="70">(1+E99)/(1+F99)-1</f>
        <v>-1.9742435979123729E-2</v>
      </c>
      <c r="H99" s="8">
        <f t="shared" si="61"/>
        <v>-1.2148282266170485E-2</v>
      </c>
      <c r="I99" s="8">
        <f t="shared" ref="I99:I130" si="71">IF(H99="",I98,(1+I98)*(1+H99)-1)</f>
        <v>6.3594039366781319E-2</v>
      </c>
      <c r="J99" s="8">
        <f t="shared" ref="J99:J130" si="72">MAX(J98,I99)</f>
        <v>9.0782691458679121E-2</v>
      </c>
      <c r="K99" s="8">
        <f t="shared" ref="K99:K130" si="73">(1+I99)/(1+J99)-1</f>
        <v>-2.4925819143260308E-2</v>
      </c>
      <c r="L99" s="8">
        <f t="shared" si="62"/>
        <v>6.7908326884413839E-5</v>
      </c>
      <c r="M99" s="8">
        <f t="shared" si="59"/>
        <v>-1.2148282266170485E-2</v>
      </c>
      <c r="N99" s="8">
        <f t="shared" si="60"/>
        <v>1.2216190593054899E-2</v>
      </c>
      <c r="O99" s="8">
        <f t="shared" ref="O99:O130" si="74">IF(N99="",O98,(1+O98)*(1+N99)-1)</f>
        <v>-2.2561988629194452E-2</v>
      </c>
      <c r="P99" s="8">
        <f t="shared" ref="P99:P130" si="75">MIN(D99,0)^2</f>
        <v>0</v>
      </c>
      <c r="Q99" s="8">
        <f t="shared" ref="Q99:Q130" si="76">IF(H99="","",MIN(H99,0)^2)</f>
        <v>1.4758076201855228E-4</v>
      </c>
      <c r="R99" s="8">
        <f t="shared" si="65"/>
        <v>-0.1</v>
      </c>
      <c r="S99" s="8">
        <f t="shared" si="63"/>
        <v>5.4713020440154497E-2</v>
      </c>
      <c r="T99" s="8">
        <f t="shared" si="58"/>
        <v>0.16470395458582976</v>
      </c>
      <c r="U99" s="6">
        <f t="shared" si="64"/>
        <v>-9.8296644065676286E-4</v>
      </c>
      <c r="V99" s="6">
        <f t="shared" si="66"/>
        <v>9.6622302345742525E-7</v>
      </c>
    </row>
    <row r="100" spans="1:22">
      <c r="A100" s="20">
        <f>IF('20230101-20261006'!A909="","",'20230101-20261006'!A909)</f>
        <v>46191</v>
      </c>
      <c r="B100" s="21">
        <f>IF('20230101-20261006'!B909="","",'20230101-20261006'!B909)</f>
        <v>5466686.6917594699</v>
      </c>
      <c r="C100" s="21">
        <f>IF('20230101-20261006'!C909="","",'20230101-20261006'!C909)</f>
        <v>7500.58</v>
      </c>
      <c r="D100" s="8">
        <f t="shared" si="67"/>
        <v>3.9977800025958743E-7</v>
      </c>
      <c r="E100" s="8">
        <f t="shared" si="68"/>
        <v>4.8545506312611453E-2</v>
      </c>
      <c r="F100" s="8">
        <f t="shared" si="69"/>
        <v>6.9662837210224149E-2</v>
      </c>
      <c r="G100" s="8">
        <f t="shared" si="70"/>
        <v>-1.9742044093715161E-2</v>
      </c>
      <c r="H100" s="8">
        <f t="shared" si="61"/>
        <v>1.0846215010579252E-2</v>
      </c>
      <c r="I100" s="8">
        <f t="shared" si="71"/>
        <v>7.5130009001723952E-2</v>
      </c>
      <c r="J100" s="8">
        <f t="shared" si="72"/>
        <v>9.0782691458679121E-2</v>
      </c>
      <c r="K100" s="8">
        <f t="shared" si="73"/>
        <v>-1.4349954926423658E-2</v>
      </c>
      <c r="L100" s="8">
        <f t="shared" si="62"/>
        <v>3.9977800025958743E-7</v>
      </c>
      <c r="M100" s="8">
        <f t="shared" si="59"/>
        <v>1.0846215010579252E-2</v>
      </c>
      <c r="N100" s="8">
        <f t="shared" si="60"/>
        <v>-1.0845815232578992E-2</v>
      </c>
      <c r="O100" s="8">
        <f t="shared" si="74"/>
        <v>-3.3163100701821602E-2</v>
      </c>
      <c r="P100" s="8">
        <f t="shared" si="75"/>
        <v>0</v>
      </c>
      <c r="Q100" s="8">
        <f t="shared" si="76"/>
        <v>0</v>
      </c>
      <c r="R100" s="8">
        <f t="shared" si="65"/>
        <v>-0.1</v>
      </c>
      <c r="S100" s="8">
        <f t="shared" si="63"/>
        <v>5.4689904149081141E-2</v>
      </c>
      <c r="T100" s="8">
        <f t="shared" si="58"/>
        <v>0.16474900468841919</v>
      </c>
      <c r="U100" s="6">
        <f t="shared" si="64"/>
        <v>-9.920877603553091E-5</v>
      </c>
      <c r="V100" s="6">
        <f t="shared" si="66"/>
        <v>9.8423812424681314E-9</v>
      </c>
    </row>
    <row r="101" spans="1:22">
      <c r="A101" s="20">
        <f>IF('20230101-20261006'!A910="","",'20230101-20261006'!A910)</f>
        <v>46192</v>
      </c>
      <c r="B101" s="21">
        <f>IF('20230101-20261006'!B910="","",'20230101-20261006'!B910)</f>
        <v>5466686.6917594699</v>
      </c>
      <c r="C101" s="21" t="str">
        <f>IF('20230101-20261006'!C910="","",'20230101-20261006'!C910)</f>
        <v/>
      </c>
      <c r="D101" s="8">
        <f t="shared" si="67"/>
        <v>0</v>
      </c>
      <c r="E101" s="8">
        <f t="shared" si="68"/>
        <v>4.8545506312611453E-2</v>
      </c>
      <c r="F101" s="8">
        <f t="shared" si="69"/>
        <v>6.9662837210224149E-2</v>
      </c>
      <c r="G101" s="8">
        <f t="shared" si="70"/>
        <v>-1.9742044093715161E-2</v>
      </c>
      <c r="H101" s="8" t="str">
        <f>""</f>
        <v/>
      </c>
      <c r="I101" s="8">
        <f t="shared" si="71"/>
        <v>7.5130009001723952E-2</v>
      </c>
      <c r="J101" s="8">
        <f t="shared" si="72"/>
        <v>9.0782691458679121E-2</v>
      </c>
      <c r="K101" s="8">
        <f t="shared" si="73"/>
        <v>-1.4349954926423658E-2</v>
      </c>
      <c r="L101" s="8" t="str">
        <f>""</f>
        <v/>
      </c>
      <c r="M101" s="8" t="str">
        <f>""</f>
        <v/>
      </c>
      <c r="N101" s="8" t="str">
        <f>""</f>
        <v/>
      </c>
      <c r="O101" s="8">
        <f t="shared" si="74"/>
        <v>-3.3163100701821602E-2</v>
      </c>
      <c r="P101" s="8">
        <f t="shared" si="75"/>
        <v>0</v>
      </c>
      <c r="Q101" s="8" t="str">
        <f t="shared" si="76"/>
        <v/>
      </c>
      <c r="R101" s="8">
        <f t="shared" si="65"/>
        <v>-0.1</v>
      </c>
      <c r="S101" s="8">
        <f t="shared" si="63"/>
        <v>5.430664331232065E-2</v>
      </c>
      <c r="T101" s="8">
        <f>STDEV(H80:H101)*SQRT(252)</f>
        <v>0.16474900468841919</v>
      </c>
      <c r="U101" s="6">
        <f t="shared" si="64"/>
        <v>-4.7162823191049252E-4</v>
      </c>
      <c r="V101" s="6">
        <f t="shared" si="66"/>
        <v>2.2243318913501733E-7</v>
      </c>
    </row>
    <row r="102" spans="1:22">
      <c r="A102" s="20">
        <f>IF('20230101-20261006'!A911="","",'20230101-20261006'!A911)</f>
        <v>46195</v>
      </c>
      <c r="B102" s="21">
        <f>IF('20230101-20261006'!B911="","",'20230101-20261006'!B911)</f>
        <v>5468330.3654099703</v>
      </c>
      <c r="C102" s="21">
        <f>IF('20230101-20261006'!C911="","",'20230101-20261006'!C911)</f>
        <v>7472.79</v>
      </c>
      <c r="D102" s="8">
        <f t="shared" si="67"/>
        <v>3.0067090784213768E-4</v>
      </c>
      <c r="E102" s="8">
        <f t="shared" si="68"/>
        <v>4.8860773441908201E-2</v>
      </c>
      <c r="F102" s="8">
        <f t="shared" si="69"/>
        <v>6.9662837210224149E-2</v>
      </c>
      <c r="G102" s="8">
        <f t="shared" si="70"/>
        <v>-1.9447309044193339E-2</v>
      </c>
      <c r="H102" s="8">
        <f>C102/C100-1</f>
        <v>-3.7050468097133971E-3</v>
      </c>
      <c r="I102" s="8">
        <f t="shared" si="71"/>
        <v>7.1146601991844971E-2</v>
      </c>
      <c r="J102" s="8">
        <f t="shared" si="72"/>
        <v>9.0782691458679121E-2</v>
      </c>
      <c r="K102" s="8">
        <f t="shared" si="73"/>
        <v>-1.8001834481417456E-2</v>
      </c>
      <c r="L102" s="8">
        <f>B102/B100-1</f>
        <v>3.0067090784213768E-4</v>
      </c>
      <c r="M102" s="8">
        <f t="shared" ref="M102:M110" si="77">H102</f>
        <v>-3.7050468097133971E-3</v>
      </c>
      <c r="N102" s="8">
        <f t="shared" ref="N102:N110" si="78">L102-M102</f>
        <v>4.0057177175555347E-3</v>
      </c>
      <c r="O102" s="8">
        <f t="shared" si="74"/>
        <v>-2.929022500431655E-2</v>
      </c>
      <c r="P102" s="8">
        <f t="shared" si="75"/>
        <v>0</v>
      </c>
      <c r="Q102" s="8">
        <f t="shared" si="76"/>
        <v>1.3727371862167421E-5</v>
      </c>
      <c r="R102" s="8">
        <f t="shared" si="65"/>
        <v>-0.1</v>
      </c>
      <c r="S102" s="8">
        <f t="shared" si="63"/>
        <v>5.435216381264641E-2</v>
      </c>
      <c r="T102" s="8">
        <f>STDEV(H81:H102)*SQRT(252)</f>
        <v>0.16534297053670366</v>
      </c>
      <c r="U102" s="6">
        <f t="shared" si="64"/>
        <v>1.1750036034712918E-2</v>
      </c>
      <c r="V102" s="6">
        <f t="shared" si="66"/>
        <v>0</v>
      </c>
    </row>
    <row r="103" spans="1:22">
      <c r="A103" s="20">
        <f>IF('20230101-20261006'!A912="","",'20230101-20261006'!A912)</f>
        <v>46196</v>
      </c>
      <c r="B103" s="21">
        <f>IF('20230101-20261006'!B912="","",'20230101-20261006'!B912)</f>
        <v>5468722.5281400699</v>
      </c>
      <c r="C103" s="21">
        <f>IF('20230101-20261006'!C912="","",'20230101-20261006'!C912)</f>
        <v>7365.46</v>
      </c>
      <c r="D103" s="8">
        <f t="shared" si="67"/>
        <v>7.1715259301052825E-5</v>
      </c>
      <c r="E103" s="8">
        <f t="shared" si="68"/>
        <v>4.8935992764246317E-2</v>
      </c>
      <c r="F103" s="8">
        <f t="shared" si="69"/>
        <v>6.9662837210224149E-2</v>
      </c>
      <c r="G103" s="8">
        <f t="shared" si="70"/>
        <v>-1.937698845370317E-2</v>
      </c>
      <c r="H103" s="8">
        <f t="shared" ref="H103:H110" si="79">C103/C102-1</f>
        <v>-1.4362774813690748E-2</v>
      </c>
      <c r="I103" s="8">
        <f t="shared" si="71"/>
        <v>5.5761964554986054E-2</v>
      </c>
      <c r="J103" s="8">
        <f t="shared" si="72"/>
        <v>9.0782691458679121E-2</v>
      </c>
      <c r="K103" s="8">
        <f t="shared" si="73"/>
        <v>-3.2106053000218293E-2</v>
      </c>
      <c r="L103" s="8">
        <f t="shared" ref="L103:L110" si="80">B103/B102-1</f>
        <v>7.1715259301052825E-5</v>
      </c>
      <c r="M103" s="8">
        <f t="shared" si="77"/>
        <v>-1.4362774813690748E-2</v>
      </c>
      <c r="N103" s="8">
        <f t="shared" si="78"/>
        <v>1.4434490072991801E-2</v>
      </c>
      <c r="O103" s="8">
        <f t="shared" si="74"/>
        <v>-1.5278524393385284E-2</v>
      </c>
      <c r="P103" s="8">
        <f t="shared" si="75"/>
        <v>0</v>
      </c>
      <c r="Q103" s="8">
        <f t="shared" si="76"/>
        <v>2.0628930034878931E-4</v>
      </c>
      <c r="R103" s="8">
        <f t="shared" si="65"/>
        <v>-0.1</v>
      </c>
      <c r="S103" s="8">
        <f t="shared" si="63"/>
        <v>5.2901003885222529E-2</v>
      </c>
      <c r="T103" s="8">
        <f t="shared" ref="T103:T110" si="81">STDEV(H83:H103)*SQRT(252)</f>
        <v>0.17258339087994426</v>
      </c>
      <c r="U103" s="6">
        <f t="shared" si="64"/>
        <v>7.920241168857034E-3</v>
      </c>
      <c r="V103" s="6">
        <f t="shared" si="66"/>
        <v>0</v>
      </c>
    </row>
    <row r="104" spans="1:22">
      <c r="A104" s="20">
        <f>IF('20230101-20261006'!A913="","",'20230101-20261006'!A913)</f>
        <v>46197</v>
      </c>
      <c r="B104" s="21">
        <f>IF('20230101-20261006'!B913="","",'20230101-20261006'!B913)</f>
        <v>5466154.7154099802</v>
      </c>
      <c r="C104" s="21">
        <f>IF('20230101-20261006'!C913="","",'20230101-20261006'!C913)</f>
        <v>7358.22</v>
      </c>
      <c r="D104" s="8">
        <f t="shared" si="67"/>
        <v>-4.6954525794218327E-4</v>
      </c>
      <c r="E104" s="8">
        <f t="shared" si="68"/>
        <v>4.8443469842958997E-2</v>
      </c>
      <c r="F104" s="8">
        <f t="shared" si="69"/>
        <v>6.9662837210224149E-2</v>
      </c>
      <c r="G104" s="8">
        <f t="shared" si="70"/>
        <v>-1.9837435338603604E-2</v>
      </c>
      <c r="H104" s="8">
        <f t="shared" si="79"/>
        <v>-9.8296644065676286E-4</v>
      </c>
      <c r="I104" s="8">
        <f t="shared" si="71"/>
        <v>5.4724185974506678E-2</v>
      </c>
      <c r="J104" s="8">
        <f t="shared" si="72"/>
        <v>9.0782691458679121E-2</v>
      </c>
      <c r="K104" s="8">
        <f t="shared" si="73"/>
        <v>-3.3057460268233863E-2</v>
      </c>
      <c r="L104" s="8">
        <f t="shared" si="80"/>
        <v>-4.6954525794218327E-4</v>
      </c>
      <c r="M104" s="8">
        <f t="shared" si="77"/>
        <v>-9.8296644065676286E-4</v>
      </c>
      <c r="N104" s="8">
        <f t="shared" si="78"/>
        <v>5.1342118271457959E-4</v>
      </c>
      <c r="O104" s="8">
        <f t="shared" si="74"/>
        <v>-1.4772947528734814E-2</v>
      </c>
      <c r="P104" s="8">
        <f t="shared" si="75"/>
        <v>2.2047274925599142E-7</v>
      </c>
      <c r="Q104" s="8">
        <f t="shared" si="76"/>
        <v>9.6622302345742525E-7</v>
      </c>
      <c r="R104" s="8">
        <f t="shared" si="65"/>
        <v>-0.1</v>
      </c>
      <c r="S104" s="8">
        <f t="shared" si="63"/>
        <v>5.2185025873743893E-2</v>
      </c>
      <c r="T104" s="8">
        <f t="shared" si="81"/>
        <v>0.17071428922725237</v>
      </c>
      <c r="U104" s="6">
        <f t="shared" si="64"/>
        <v>-2.150850205884236E-3</v>
      </c>
      <c r="V104" s="6">
        <f t="shared" si="66"/>
        <v>4.6261566081522609E-6</v>
      </c>
    </row>
    <row r="105" spans="1:22">
      <c r="A105" s="20">
        <f>IF('20230101-20261006'!A914="","",'20230101-20261006'!A914)</f>
        <v>46198</v>
      </c>
      <c r="B105" s="21">
        <f>IF('20230101-20261006'!B914="","",'20230101-20261006'!B914)</f>
        <v>5471330.9131400697</v>
      </c>
      <c r="C105" s="21">
        <f>IF('20230101-20261006'!C914="","",'20230101-20261006'!C914)</f>
        <v>7357.49</v>
      </c>
      <c r="D105" s="8">
        <f t="shared" si="67"/>
        <v>9.4695412032463899E-4</v>
      </c>
      <c r="E105" s="8">
        <f t="shared" si="68"/>
        <v>4.9436297706654253E-2</v>
      </c>
      <c r="F105" s="8">
        <f t="shared" si="69"/>
        <v>6.9662837210224149E-2</v>
      </c>
      <c r="G105" s="8">
        <f t="shared" si="70"/>
        <v>-1.8909266359409593E-2</v>
      </c>
      <c r="H105" s="8">
        <f t="shared" si="79"/>
        <v>-9.920877603553091E-5</v>
      </c>
      <c r="I105" s="8">
        <f t="shared" si="71"/>
        <v>5.4619548078961078E-2</v>
      </c>
      <c r="J105" s="8">
        <f t="shared" si="72"/>
        <v>9.0782691458679121E-2</v>
      </c>
      <c r="K105" s="8">
        <f t="shared" si="73"/>
        <v>-3.3153389454097293E-2</v>
      </c>
      <c r="L105" s="8">
        <f t="shared" si="80"/>
        <v>9.4695412032463899E-4</v>
      </c>
      <c r="M105" s="8">
        <f t="shared" si="77"/>
        <v>-9.920877603553091E-5</v>
      </c>
      <c r="N105" s="8">
        <f t="shared" si="78"/>
        <v>1.0461628963601699E-3</v>
      </c>
      <c r="O105" s="8">
        <f t="shared" si="74"/>
        <v>-1.3742239541949197E-2</v>
      </c>
      <c r="P105" s="8">
        <f t="shared" si="75"/>
        <v>0</v>
      </c>
      <c r="Q105" s="8">
        <f t="shared" si="76"/>
        <v>9.8423812424681314E-9</v>
      </c>
      <c r="R105" s="8">
        <f t="shared" si="65"/>
        <v>-0.1</v>
      </c>
      <c r="S105" s="8">
        <f t="shared" si="63"/>
        <v>5.1688481379764638E-2</v>
      </c>
      <c r="T105" s="8">
        <f t="shared" si="81"/>
        <v>0.17069242844644436</v>
      </c>
      <c r="U105" s="6">
        <f t="shared" si="64"/>
        <v>1.3363213478001512E-6</v>
      </c>
      <c r="V105" s="6">
        <f t="shared" si="66"/>
        <v>0</v>
      </c>
    </row>
    <row r="106" spans="1:22">
      <c r="A106" s="20">
        <f>IF('20230101-20261006'!A915="","",'20230101-20261006'!A915)</f>
        <v>46199</v>
      </c>
      <c r="B106" s="21">
        <f>IF('20230101-20261006'!B915="","",'20230101-20261006'!B915)</f>
        <v>5471778.2261002697</v>
      </c>
      <c r="C106" s="21">
        <f>IF('20230101-20261006'!C915="","",'20230101-20261006'!C915)</f>
        <v>7354.02</v>
      </c>
      <c r="D106" s="8">
        <f t="shared" si="67"/>
        <v>8.1755786170090161E-5</v>
      </c>
      <c r="E106" s="8">
        <f t="shared" si="68"/>
        <v>4.952209519620876E-2</v>
      </c>
      <c r="F106" s="8">
        <f t="shared" si="69"/>
        <v>6.9662837210224149E-2</v>
      </c>
      <c r="G106" s="8">
        <f t="shared" si="70"/>
        <v>-1.8829056515176523E-2</v>
      </c>
      <c r="H106" s="8">
        <f t="shared" si="79"/>
        <v>-4.7162823191049252E-4</v>
      </c>
      <c r="I106" s="8">
        <f t="shared" si="71"/>
        <v>5.41221597261623E-2</v>
      </c>
      <c r="J106" s="8">
        <f t="shared" si="72"/>
        <v>9.0782691458679121E-2</v>
      </c>
      <c r="K106" s="8">
        <f t="shared" si="73"/>
        <v>-3.3609381611557798E-2</v>
      </c>
      <c r="L106" s="8">
        <f t="shared" si="80"/>
        <v>8.1755786170090161E-5</v>
      </c>
      <c r="M106" s="8">
        <f t="shared" si="77"/>
        <v>-4.7162823191049252E-4</v>
      </c>
      <c r="N106" s="8">
        <f t="shared" si="78"/>
        <v>5.5338401808058268E-4</v>
      </c>
      <c r="O106" s="8">
        <f t="shared" si="74"/>
        <v>-1.3196460259603859E-2</v>
      </c>
      <c r="P106" s="8">
        <f t="shared" si="75"/>
        <v>0</v>
      </c>
      <c r="Q106" s="8">
        <f t="shared" si="76"/>
        <v>2.2243318913501733E-7</v>
      </c>
      <c r="R106" s="8">
        <f t="shared" si="65"/>
        <v>-0.1</v>
      </c>
      <c r="S106" s="8">
        <f t="shared" si="63"/>
        <v>5.156984854792579E-2</v>
      </c>
      <c r="T106" s="8">
        <f t="shared" si="81"/>
        <v>0.16882682530966275</v>
      </c>
      <c r="U106" s="6">
        <f t="shared" ref="U106:U150" si="82">H112</f>
        <v>7.2415157071001879E-3</v>
      </c>
      <c r="V106" s="6">
        <f t="shared" si="66"/>
        <v>0</v>
      </c>
    </row>
    <row r="107" spans="1:22">
      <c r="A107" s="20">
        <f>IF('20230101-20261006'!A916="","",'20230101-20261006'!A916)</f>
        <v>46202</v>
      </c>
      <c r="B107" s="21">
        <f>IF('20230101-20261006'!B916="","",'20230101-20261006'!B916)</f>
        <v>5476500.38098587</v>
      </c>
      <c r="C107" s="21">
        <f>IF('20230101-20261006'!C916="","",'20230101-20261006'!C916)</f>
        <v>7440.43</v>
      </c>
      <c r="D107" s="8">
        <f t="shared" si="67"/>
        <v>8.630018780870774E-4</v>
      </c>
      <c r="E107" s="8">
        <f t="shared" si="68"/>
        <v>5.0427834735456978E-2</v>
      </c>
      <c r="F107" s="8">
        <f t="shared" si="69"/>
        <v>6.9662837210224149E-2</v>
      </c>
      <c r="G107" s="8">
        <f t="shared" si="70"/>
        <v>-1.7982304148224659E-2</v>
      </c>
      <c r="H107" s="8">
        <f t="shared" si="79"/>
        <v>1.1750036034712918E-2</v>
      </c>
      <c r="I107" s="8">
        <f t="shared" si="71"/>
        <v>6.6508133087934018E-2</v>
      </c>
      <c r="J107" s="8">
        <f t="shared" si="72"/>
        <v>9.0782691458679121E-2</v>
      </c>
      <c r="K107" s="8">
        <f t="shared" si="73"/>
        <v>-2.2254257021885104E-2</v>
      </c>
      <c r="L107" s="8">
        <f t="shared" si="80"/>
        <v>8.630018780870774E-4</v>
      </c>
      <c r="M107" s="8">
        <f t="shared" si="77"/>
        <v>1.1750036034712918E-2</v>
      </c>
      <c r="N107" s="8">
        <f t="shared" si="78"/>
        <v>-1.0887034156625841E-2</v>
      </c>
      <c r="O107" s="8">
        <f t="shared" si="74"/>
        <v>-2.3939824102636842E-2</v>
      </c>
      <c r="P107" s="8">
        <f t="shared" si="75"/>
        <v>0</v>
      </c>
      <c r="Q107" s="8">
        <f t="shared" si="76"/>
        <v>0</v>
      </c>
      <c r="R107" s="8">
        <f t="shared" si="65"/>
        <v>-0.1</v>
      </c>
      <c r="S107" s="8">
        <f t="shared" si="63"/>
        <v>5.0646990683220608E-2</v>
      </c>
      <c r="T107" s="8">
        <f t="shared" si="81"/>
        <v>0.17479500063026013</v>
      </c>
      <c r="U107" s="6">
        <f t="shared" si="82"/>
        <v>-4.4550994171753677E-3</v>
      </c>
      <c r="V107" s="6">
        <f t="shared" si="66"/>
        <v>1.9847910816916302E-5</v>
      </c>
    </row>
    <row r="108" spans="1:22">
      <c r="A108" s="20">
        <f>IF('20230101-20261006'!A917="","",'20230101-20261006'!A917)</f>
        <v>46203</v>
      </c>
      <c r="B108" s="21">
        <f>IF('20230101-20261006'!B917="","",'20230101-20261006'!B917)</f>
        <v>5477702.8097354798</v>
      </c>
      <c r="C108" s="21">
        <f>IF('20230101-20261006'!C917="","",'20230101-20261006'!C917)</f>
        <v>7499.36</v>
      </c>
      <c r="D108" s="8">
        <f t="shared" si="67"/>
        <v>2.1956152030666587E-4</v>
      </c>
      <c r="E108" s="8">
        <f t="shared" si="68"/>
        <v>5.0658468267823942E-2</v>
      </c>
      <c r="F108" s="8">
        <f t="shared" si="69"/>
        <v>6.9662837210224149E-2</v>
      </c>
      <c r="G108" s="8">
        <f t="shared" si="70"/>
        <v>-1.7766690849955413E-2</v>
      </c>
      <c r="H108" s="8">
        <f t="shared" si="79"/>
        <v>7.920241168857034E-3</v>
      </c>
      <c r="I108" s="8">
        <f t="shared" si="71"/>
        <v>7.4955134710537941E-2</v>
      </c>
      <c r="J108" s="8">
        <f t="shared" si="72"/>
        <v>9.0782691458679121E-2</v>
      </c>
      <c r="K108" s="8">
        <f t="shared" si="73"/>
        <v>-1.4510274935675138E-2</v>
      </c>
      <c r="L108" s="8">
        <f t="shared" si="80"/>
        <v>2.1956152030666587E-4</v>
      </c>
      <c r="M108" s="8">
        <f t="shared" si="77"/>
        <v>7.920241168857034E-3</v>
      </c>
      <c r="N108" s="8">
        <f t="shared" si="78"/>
        <v>-7.7006796485503681E-3</v>
      </c>
      <c r="O108" s="8">
        <f t="shared" si="74"/>
        <v>-3.1456150834930141E-2</v>
      </c>
      <c r="P108" s="8">
        <f t="shared" si="75"/>
        <v>0</v>
      </c>
      <c r="Q108" s="8">
        <f t="shared" si="76"/>
        <v>0</v>
      </c>
      <c r="R108" s="8">
        <f t="shared" si="65"/>
        <v>-0.1</v>
      </c>
      <c r="S108" s="8">
        <f t="shared" si="63"/>
        <v>5.0508653649225625E-2</v>
      </c>
      <c r="T108" s="8">
        <f t="shared" si="81"/>
        <v>0.1771939018010025</v>
      </c>
      <c r="U108" s="6">
        <f t="shared" si="82"/>
        <v>-2.8172204934800993E-3</v>
      </c>
      <c r="V108" s="6">
        <f t="shared" si="66"/>
        <v>7.9367313088842535E-6</v>
      </c>
    </row>
    <row r="109" spans="1:22">
      <c r="A109" s="20">
        <f>IF('20230101-20261006'!A918="","",'20230101-20261006'!A918)</f>
        <v>46204</v>
      </c>
      <c r="B109" s="21">
        <f>IF('20230101-20261006'!B918="","",'20230101-20261006'!B918)</f>
        <v>5482223.7163478704</v>
      </c>
      <c r="C109" s="21">
        <f>IF('20230101-20261006'!C918="","",'20230101-20261006'!C918)</f>
        <v>7483.23</v>
      </c>
      <c r="D109" s="8">
        <f t="shared" si="67"/>
        <v>8.2532893247799777E-4</v>
      </c>
      <c r="E109" s="8">
        <f t="shared" si="68"/>
        <v>5.1525607099838444E-2</v>
      </c>
      <c r="F109" s="8">
        <f t="shared" si="69"/>
        <v>6.9662837210224149E-2</v>
      </c>
      <c r="G109" s="8">
        <f t="shared" si="70"/>
        <v>-1.6956025281470222E-2</v>
      </c>
      <c r="H109" s="8">
        <f t="shared" si="79"/>
        <v>-2.150850205884236E-3</v>
      </c>
      <c r="I109" s="8">
        <f t="shared" si="71"/>
        <v>7.2643067237729397E-2</v>
      </c>
      <c r="J109" s="8">
        <f t="shared" si="72"/>
        <v>9.0782691458679121E-2</v>
      </c>
      <c r="K109" s="8">
        <f t="shared" si="73"/>
        <v>-1.6629915713726628E-2</v>
      </c>
      <c r="L109" s="8">
        <f t="shared" si="80"/>
        <v>8.2532893247799777E-4</v>
      </c>
      <c r="M109" s="8">
        <f t="shared" si="77"/>
        <v>-2.150850205884236E-3</v>
      </c>
      <c r="N109" s="8">
        <f t="shared" si="78"/>
        <v>2.9761791383622338E-3</v>
      </c>
      <c r="O109" s="8">
        <f t="shared" si="74"/>
        <v>-2.8573590836456053E-2</v>
      </c>
      <c r="P109" s="8">
        <f t="shared" si="75"/>
        <v>0</v>
      </c>
      <c r="Q109" s="8">
        <f t="shared" si="76"/>
        <v>4.6261566081522609E-6</v>
      </c>
      <c r="R109" s="8">
        <f t="shared" si="65"/>
        <v>-0.1</v>
      </c>
      <c r="S109" s="8">
        <f t="shared" si="63"/>
        <v>4.8915301066782997E-2</v>
      </c>
      <c r="T109" s="8">
        <f t="shared" si="81"/>
        <v>0.17712602119670165</v>
      </c>
      <c r="U109" s="6">
        <f t="shared" si="82"/>
        <v>8.1427718032638374E-3</v>
      </c>
      <c r="V109" s="6">
        <f t="shared" si="66"/>
        <v>0</v>
      </c>
    </row>
    <row r="110" spans="1:22">
      <c r="A110" s="20">
        <f>IF('20230101-20261006'!A919="","",'20230101-20261006'!A919)</f>
        <v>46205</v>
      </c>
      <c r="B110" s="21">
        <f>IF('20230101-20261006'!B919="","",'20230101-20261006'!B919)</f>
        <v>5482565.3457230702</v>
      </c>
      <c r="C110" s="21">
        <f>IF('20230101-20261006'!C919="","",'20230101-20261006'!C919)</f>
        <v>7483.24</v>
      </c>
      <c r="D110" s="8">
        <f t="shared" si="67"/>
        <v>6.2315839862714384E-5</v>
      </c>
      <c r="E110" s="8">
        <f t="shared" si="68"/>
        <v>5.1591133801182076E-2</v>
      </c>
      <c r="F110" s="8">
        <f t="shared" si="69"/>
        <v>6.9662837210224149E-2</v>
      </c>
      <c r="G110" s="8">
        <f t="shared" si="70"/>
        <v>-1.6894766070563616E-2</v>
      </c>
      <c r="H110" s="8">
        <f t="shared" si="79"/>
        <v>1.3363213478001512E-6</v>
      </c>
      <c r="I110" s="8">
        <f t="shared" si="71"/>
        <v>7.2644500633558762E-2</v>
      </c>
      <c r="J110" s="8">
        <f t="shared" si="72"/>
        <v>9.0782691458679121E-2</v>
      </c>
      <c r="K110" s="8">
        <f t="shared" si="73"/>
        <v>-1.6628601615290228E-2</v>
      </c>
      <c r="L110" s="8">
        <f t="shared" si="80"/>
        <v>6.2315839862714384E-5</v>
      </c>
      <c r="M110" s="8">
        <f t="shared" si="77"/>
        <v>1.3363213478001512E-6</v>
      </c>
      <c r="N110" s="8">
        <f t="shared" si="78"/>
        <v>6.0979518514914233E-5</v>
      </c>
      <c r="O110" s="8">
        <f t="shared" si="74"/>
        <v>-2.8514353721752594E-2</v>
      </c>
      <c r="P110" s="8">
        <f t="shared" si="75"/>
        <v>0</v>
      </c>
      <c r="Q110" s="8">
        <f t="shared" si="76"/>
        <v>0</v>
      </c>
      <c r="R110" s="8">
        <f t="shared" si="65"/>
        <v>-0.1</v>
      </c>
      <c r="S110" s="8">
        <f t="shared" si="63"/>
        <v>4.8896908559032497E-2</v>
      </c>
      <c r="T110" s="8">
        <f t="shared" si="81"/>
        <v>0.17541115818452391</v>
      </c>
      <c r="U110" s="6">
        <f t="shared" si="82"/>
        <v>4.2088434760938487E-3</v>
      </c>
      <c r="V110" s="6">
        <f t="shared" si="66"/>
        <v>0</v>
      </c>
    </row>
    <row r="111" spans="1:22">
      <c r="A111" s="20">
        <f>IF('20230101-20261006'!A920="","",'20230101-20261006'!A920)</f>
        <v>46206</v>
      </c>
      <c r="B111" s="21">
        <f>IF('20230101-20261006'!B920="","",'20230101-20261006'!B920)</f>
        <v>5482565.3685354702</v>
      </c>
      <c r="C111" s="21" t="str">
        <f>IF('20230101-20261006'!C920="","",'20230101-20261006'!C920)</f>
        <v/>
      </c>
      <c r="D111" s="8">
        <f t="shared" si="67"/>
        <v>4.160898958716075E-9</v>
      </c>
      <c r="E111" s="8">
        <f t="shared" si="68"/>
        <v>5.1591138176746432E-2</v>
      </c>
      <c r="F111" s="8">
        <f t="shared" si="69"/>
        <v>6.9662837210224149E-2</v>
      </c>
      <c r="G111" s="8">
        <f t="shared" si="70"/>
        <v>-1.6894761979962092E-2</v>
      </c>
      <c r="H111" s="8" t="str">
        <f>""</f>
        <v/>
      </c>
      <c r="I111" s="8">
        <f t="shared" si="71"/>
        <v>7.2644500633558762E-2</v>
      </c>
      <c r="J111" s="8">
        <f t="shared" si="72"/>
        <v>9.0782691458679121E-2</v>
      </c>
      <c r="K111" s="8">
        <f t="shared" si="73"/>
        <v>-1.6628601615290228E-2</v>
      </c>
      <c r="L111" s="8" t="str">
        <f>""</f>
        <v/>
      </c>
      <c r="M111" s="8" t="str">
        <f>""</f>
        <v/>
      </c>
      <c r="N111" s="8" t="str">
        <f>""</f>
        <v/>
      </c>
      <c r="O111" s="8">
        <f t="shared" si="74"/>
        <v>-2.8514353721752594E-2</v>
      </c>
      <c r="P111" s="8">
        <f t="shared" si="75"/>
        <v>0</v>
      </c>
      <c r="Q111" s="8" t="str">
        <f t="shared" si="76"/>
        <v/>
      </c>
      <c r="R111" s="8">
        <f t="shared" si="65"/>
        <v>-0.1</v>
      </c>
      <c r="S111" s="8">
        <f t="shared" si="63"/>
        <v>4.8151143148885044E-2</v>
      </c>
      <c r="T111" s="8">
        <f t="shared" ref="T111:T121" si="83">STDEV(H90:H111)*SQRT(252)</f>
        <v>0.17541115818452391</v>
      </c>
      <c r="U111" s="6">
        <f t="shared" si="82"/>
        <v>-7.9269846172936864E-3</v>
      </c>
      <c r="V111" s="6">
        <f t="shared" si="66"/>
        <v>6.2837085122810732E-5</v>
      </c>
    </row>
    <row r="112" spans="1:22">
      <c r="A112" s="20">
        <f>IF('20230101-20261006'!A921="","",'20230101-20261006'!A921)</f>
        <v>46209</v>
      </c>
      <c r="B112" s="21">
        <f>IF('20230101-20261006'!B921="","",'20230101-20261006'!B921)</f>
        <v>5484637.7838004697</v>
      </c>
      <c r="C112" s="21">
        <f>IF('20230101-20261006'!C921="","",'20230101-20261006'!C921)</f>
        <v>7537.43</v>
      </c>
      <c r="D112" s="8">
        <f t="shared" si="67"/>
        <v>3.7800101333829161E-4</v>
      </c>
      <c r="E112" s="8">
        <f t="shared" si="68"/>
        <v>5.1988640692594901E-2</v>
      </c>
      <c r="F112" s="8">
        <f t="shared" si="69"/>
        <v>6.9662837210224149E-2</v>
      </c>
      <c r="G112" s="8">
        <f t="shared" si="70"/>
        <v>-1.6523147203772237E-2</v>
      </c>
      <c r="H112" s="8">
        <f>C112/C110-1</f>
        <v>7.2415157071001879E-3</v>
      </c>
      <c r="I112" s="8">
        <f t="shared" si="71"/>
        <v>8.0412072633031295E-2</v>
      </c>
      <c r="J112" s="8">
        <f t="shared" si="72"/>
        <v>9.0782691458679121E-2</v>
      </c>
      <c r="K112" s="8">
        <f t="shared" si="73"/>
        <v>-9.5075021879742483E-3</v>
      </c>
      <c r="L112" s="8">
        <f>B112/B110-1</f>
        <v>3.7800517580999227E-4</v>
      </c>
      <c r="M112" s="8">
        <f t="shared" ref="M112:M156" si="84">H112</f>
        <v>7.2415157071001879E-3</v>
      </c>
      <c r="N112" s="8">
        <f t="shared" ref="N112:N156" si="85">L112-M112</f>
        <v>-6.8635105312901956E-3</v>
      </c>
      <c r="O112" s="8">
        <f t="shared" si="74"/>
        <v>-3.5182155685980598E-2</v>
      </c>
      <c r="P112" s="8">
        <f t="shared" si="75"/>
        <v>0</v>
      </c>
      <c r="Q112" s="8">
        <f t="shared" si="76"/>
        <v>0</v>
      </c>
      <c r="R112" s="8">
        <f t="shared" si="65"/>
        <v>-0.1</v>
      </c>
      <c r="S112" s="8">
        <f t="shared" si="63"/>
        <v>4.8233689513482447E-2</v>
      </c>
      <c r="T112" s="8">
        <f t="shared" si="83"/>
        <v>0.17684580029876745</v>
      </c>
      <c r="U112" s="6">
        <f t="shared" si="82"/>
        <v>3.7589783030442803E-3</v>
      </c>
      <c r="V112" s="6">
        <f t="shared" si="66"/>
        <v>0</v>
      </c>
    </row>
    <row r="113" spans="1:22">
      <c r="A113" s="20">
        <f>IF('20230101-20261006'!A922="","",'20230101-20261006'!A922)</f>
        <v>46210</v>
      </c>
      <c r="B113" s="21">
        <f>IF('20230101-20261006'!B922="","",'20230101-20261006'!B922)</f>
        <v>5483988.71072187</v>
      </c>
      <c r="C113" s="21">
        <f>IF('20230101-20261006'!C922="","",'20230101-20261006'!C922)</f>
        <v>7503.85</v>
      </c>
      <c r="D113" s="8">
        <f t="shared" si="67"/>
        <v>-1.183438367646783E-4</v>
      </c>
      <c r="E113" s="8">
        <f t="shared" si="68"/>
        <v>5.1864144320622474E-2</v>
      </c>
      <c r="F113" s="8">
        <f t="shared" si="69"/>
        <v>6.9662837210224149E-2</v>
      </c>
      <c r="G113" s="8">
        <f t="shared" si="70"/>
        <v>-1.6639535627901436E-2</v>
      </c>
      <c r="H113" s="8">
        <f t="shared" ref="H113:H156" si="86">C113/C112-1</f>
        <v>-4.4550994171753677E-3</v>
      </c>
      <c r="I113" s="8">
        <f t="shared" si="71"/>
        <v>7.5598729437934553E-2</v>
      </c>
      <c r="J113" s="8">
        <f t="shared" si="72"/>
        <v>9.0782691458679121E-2</v>
      </c>
      <c r="K113" s="8">
        <f t="shared" si="73"/>
        <v>-1.3920244737693266E-2</v>
      </c>
      <c r="L113" s="8">
        <f t="shared" ref="L113:L156" si="87">B113/B112-1</f>
        <v>-1.183438367646783E-4</v>
      </c>
      <c r="M113" s="8">
        <f t="shared" si="84"/>
        <v>-4.4550994171753677E-3</v>
      </c>
      <c r="N113" s="8">
        <f t="shared" si="85"/>
        <v>4.3367555804106894E-3</v>
      </c>
      <c r="O113" s="8">
        <f t="shared" si="74"/>
        <v>-3.0997976515572123E-2</v>
      </c>
      <c r="P113" s="8">
        <f t="shared" si="75"/>
        <v>1.4005263700184824E-8</v>
      </c>
      <c r="Q113" s="8">
        <f t="shared" si="76"/>
        <v>1.9847910816916302E-5</v>
      </c>
      <c r="R113" s="8">
        <f t="shared" si="65"/>
        <v>-0.1</v>
      </c>
      <c r="S113" s="8">
        <f t="shared" si="63"/>
        <v>2.218667143915155E-2</v>
      </c>
      <c r="T113" s="8">
        <f t="shared" si="83"/>
        <v>0.14861894425301378</v>
      </c>
      <c r="U113" s="6">
        <f t="shared" si="82"/>
        <v>3.8191365119260023E-3</v>
      </c>
      <c r="V113" s="6">
        <f t="shared" si="66"/>
        <v>0</v>
      </c>
    </row>
    <row r="114" spans="1:22">
      <c r="A114" s="20">
        <f>IF('20230101-20261006'!A923="","",'20230101-20261006'!A923)</f>
        <v>46211</v>
      </c>
      <c r="B114" s="21">
        <f>IF('20230101-20261006'!B923="","",'20230101-20261006'!B923)</f>
        <v>5470123.6451646704</v>
      </c>
      <c r="C114" s="21">
        <f>IF('20230101-20261006'!C923="","",'20230101-20261006'!C923)</f>
        <v>7482.71</v>
      </c>
      <c r="D114" s="8">
        <f t="shared" si="67"/>
        <v>-2.5282811997937582E-3</v>
      </c>
      <c r="E114" s="8">
        <f t="shared" si="68"/>
        <v>4.9204735979799574E-2</v>
      </c>
      <c r="F114" s="8">
        <f t="shared" si="69"/>
        <v>6.9662837210224149E-2</v>
      </c>
      <c r="G114" s="8">
        <f t="shared" si="70"/>
        <v>-1.9125747402593762E-2</v>
      </c>
      <c r="H114" s="8">
        <f t="shared" si="86"/>
        <v>-2.8172204934800993E-3</v>
      </c>
      <c r="I114" s="8">
        <f t="shared" si="71"/>
        <v>7.2568530654600893E-2</v>
      </c>
      <c r="J114" s="8">
        <f t="shared" si="72"/>
        <v>9.0782691458679121E-2</v>
      </c>
      <c r="K114" s="8">
        <f t="shared" si="73"/>
        <v>-1.669824883242399E-2</v>
      </c>
      <c r="L114" s="8">
        <f t="shared" si="87"/>
        <v>-2.5282811997937582E-3</v>
      </c>
      <c r="M114" s="8">
        <f t="shared" si="84"/>
        <v>-2.8172204934800993E-3</v>
      </c>
      <c r="N114" s="8">
        <f t="shared" si="85"/>
        <v>2.8893929368634108E-4</v>
      </c>
      <c r="O114" s="8">
        <f t="shared" si="74"/>
        <v>-3.0717993755326023E-2</v>
      </c>
      <c r="P114" s="8">
        <f t="shared" si="75"/>
        <v>6.3922058252305656E-6</v>
      </c>
      <c r="Q114" s="8">
        <f t="shared" si="76"/>
        <v>7.9367313088842535E-6</v>
      </c>
      <c r="R114" s="8">
        <f t="shared" si="65"/>
        <v>-0.1</v>
      </c>
      <c r="S114" s="8">
        <f t="shared" si="63"/>
        <v>2.3609815295448058E-2</v>
      </c>
      <c r="T114" s="8">
        <f t="shared" si="83"/>
        <v>0.14894099620468021</v>
      </c>
      <c r="U114" s="6">
        <f t="shared" si="82"/>
        <v>-5.1014209497648455E-3</v>
      </c>
      <c r="V114" s="6">
        <f t="shared" si="66"/>
        <v>2.6024495706699657E-5</v>
      </c>
    </row>
    <row r="115" spans="1:22">
      <c r="A115" s="20">
        <f>IF('20230101-20261006'!A924="","",'20230101-20261006'!A924)</f>
        <v>46212</v>
      </c>
      <c r="B115" s="21">
        <f>IF('20230101-20261006'!B924="","",'20230101-20261006'!B924)</f>
        <v>5466034.2722488698</v>
      </c>
      <c r="C115" s="21">
        <f>IF('20230101-20261006'!C924="","",'20230101-20261006'!C924)</f>
        <v>7543.64</v>
      </c>
      <c r="D115" s="8">
        <f t="shared" si="67"/>
        <v>-7.4758326887458537E-4</v>
      </c>
      <c r="E115" s="8">
        <f t="shared" si="68"/>
        <v>4.8420368073557096E-2</v>
      </c>
      <c r="F115" s="8">
        <f t="shared" si="69"/>
        <v>6.9662837210224149E-2</v>
      </c>
      <c r="G115" s="8">
        <f t="shared" si="70"/>
        <v>-1.9859032582705494E-2</v>
      </c>
      <c r="H115" s="8">
        <f t="shared" si="86"/>
        <v>8.1427718032638374E-3</v>
      </c>
      <c r="I115" s="8">
        <f t="shared" si="71"/>
        <v>8.130221144308325E-2</v>
      </c>
      <c r="J115" s="8">
        <f t="shared" si="72"/>
        <v>9.0782691458679121E-2</v>
      </c>
      <c r="K115" s="8">
        <f t="shared" si="73"/>
        <v>-8.6914470589167792E-3</v>
      </c>
      <c r="L115" s="8">
        <f t="shared" si="87"/>
        <v>-7.4758326887458537E-4</v>
      </c>
      <c r="M115" s="8">
        <f t="shared" si="84"/>
        <v>8.1427718032638374E-3</v>
      </c>
      <c r="N115" s="8">
        <f t="shared" si="85"/>
        <v>-8.8903550721384228E-3</v>
      </c>
      <c r="O115" s="8">
        <f t="shared" si="74"/>
        <v>-3.9335254955875865E-2</v>
      </c>
      <c r="P115" s="8">
        <f t="shared" si="75"/>
        <v>5.5888074390121064E-7</v>
      </c>
      <c r="Q115" s="8">
        <f t="shared" si="76"/>
        <v>0</v>
      </c>
      <c r="R115" s="8">
        <f t="shared" si="65"/>
        <v>-0.1</v>
      </c>
      <c r="S115" s="8">
        <f t="shared" si="63"/>
        <v>2.1977815253937095E-2</v>
      </c>
      <c r="T115" s="8">
        <f t="shared" si="83"/>
        <v>0.15079676375097087</v>
      </c>
      <c r="U115" s="6">
        <f t="shared" si="82"/>
        <v>-1.0098529686996094E-2</v>
      </c>
      <c r="V115" s="6">
        <f t="shared" si="66"/>
        <v>1.0198030183914143E-4</v>
      </c>
    </row>
    <row r="116" spans="1:22">
      <c r="A116" s="20">
        <f>IF('20230101-20261006'!A925="","",'20230101-20261006'!A925)</f>
        <v>46213</v>
      </c>
      <c r="B116" s="21">
        <f>IF('20230101-20261006'!B925="","",'20230101-20261006'!B925)</f>
        <v>5467089.9686846696</v>
      </c>
      <c r="C116" s="21">
        <f>IF('20230101-20261006'!C925="","",'20230101-20261006'!C925)</f>
        <v>7575.39</v>
      </c>
      <c r="D116" s="8">
        <f t="shared" si="67"/>
        <v>1.9313754418992524E-4</v>
      </c>
      <c r="E116" s="8">
        <f t="shared" si="68"/>
        <v>4.8622857408725517E-2</v>
      </c>
      <c r="F116" s="8">
        <f t="shared" si="69"/>
        <v>6.9662837210224149E-2</v>
      </c>
      <c r="G116" s="8">
        <f t="shared" si="70"/>
        <v>-1.9669730563298571E-2</v>
      </c>
      <c r="H116" s="8">
        <f t="shared" si="86"/>
        <v>4.2088434760938487E-3</v>
      </c>
      <c r="I116" s="8">
        <f t="shared" si="71"/>
        <v>8.5853243201401419E-2</v>
      </c>
      <c r="J116" s="8">
        <f t="shared" si="72"/>
        <v>9.0782691458679121E-2</v>
      </c>
      <c r="K116" s="8">
        <f t="shared" si="73"/>
        <v>-4.5191845230745376E-3</v>
      </c>
      <c r="L116" s="8">
        <f t="shared" si="87"/>
        <v>1.9313754418992524E-4</v>
      </c>
      <c r="M116" s="8">
        <f t="shared" si="84"/>
        <v>4.2088434760938487E-3</v>
      </c>
      <c r="N116" s="8">
        <f t="shared" si="85"/>
        <v>-4.0157059319039234E-3</v>
      </c>
      <c r="O116" s="8">
        <f t="shared" si="74"/>
        <v>-4.3193002071120534E-2</v>
      </c>
      <c r="P116" s="8">
        <f t="shared" si="75"/>
        <v>0</v>
      </c>
      <c r="Q116" s="8">
        <f t="shared" si="76"/>
        <v>0</v>
      </c>
      <c r="R116" s="8">
        <f t="shared" si="65"/>
        <v>-0.1</v>
      </c>
      <c r="S116" s="8">
        <f t="shared" si="63"/>
        <v>1.1454668470515751E-2</v>
      </c>
      <c r="T116" s="8">
        <f t="shared" si="83"/>
        <v>0.1364738183830454</v>
      </c>
      <c r="U116" s="6">
        <f t="shared" si="82"/>
        <v>-1.9322337077566365E-3</v>
      </c>
      <c r="V116" s="6">
        <f t="shared" si="66"/>
        <v>3.7335271013909589E-6</v>
      </c>
    </row>
    <row r="117" spans="1:22">
      <c r="A117" s="20">
        <f>IF('20230101-20261006'!A926="","",'20230101-20261006'!A926)</f>
        <v>46216</v>
      </c>
      <c r="B117" s="21">
        <f>IF('20230101-20261006'!B926="","",'20230101-20261006'!B926)</f>
        <v>5468928.6422267696</v>
      </c>
      <c r="C117" s="21">
        <f>IF('20230101-20261006'!C926="","",'20230101-20261006'!C926)</f>
        <v>7515.34</v>
      </c>
      <c r="D117" s="8">
        <f t="shared" si="67"/>
        <v>3.3631667900690942E-4</v>
      </c>
      <c r="E117" s="8">
        <f t="shared" si="68"/>
        <v>4.8975526765659971E-2</v>
      </c>
      <c r="F117" s="8">
        <f t="shared" si="69"/>
        <v>6.9662837210224149E-2</v>
      </c>
      <c r="G117" s="8">
        <f t="shared" si="70"/>
        <v>-1.934002914275168E-2</v>
      </c>
      <c r="H117" s="8">
        <f t="shared" si="86"/>
        <v>-7.9269846172936864E-3</v>
      </c>
      <c r="I117" s="8">
        <f t="shared" si="71"/>
        <v>7.7245701245905352E-2</v>
      </c>
      <c r="J117" s="8">
        <f t="shared" si="72"/>
        <v>9.0782691458679121E-2</v>
      </c>
      <c r="K117" s="8">
        <f t="shared" si="73"/>
        <v>-1.2410345634171205E-2</v>
      </c>
      <c r="L117" s="8">
        <f t="shared" si="87"/>
        <v>3.3631667900690942E-4</v>
      </c>
      <c r="M117" s="8">
        <f t="shared" si="84"/>
        <v>-7.9269846172936864E-3</v>
      </c>
      <c r="N117" s="8">
        <f t="shared" si="85"/>
        <v>8.2633012963005958E-3</v>
      </c>
      <c r="O117" s="8">
        <f t="shared" si="74"/>
        <v>-3.5286617564825207E-2</v>
      </c>
      <c r="P117" s="8">
        <f t="shared" si="75"/>
        <v>0</v>
      </c>
      <c r="Q117" s="8">
        <f t="shared" si="76"/>
        <v>6.2837085122810732E-5</v>
      </c>
      <c r="R117" s="8">
        <f t="shared" si="65"/>
        <v>-0.1</v>
      </c>
      <c r="S117" s="8">
        <f t="shared" si="63"/>
        <v>1.1488055741425796E-2</v>
      </c>
      <c r="T117" s="8">
        <f t="shared" si="83"/>
        <v>0.12800900366535869</v>
      </c>
      <c r="U117" s="6">
        <f t="shared" si="82"/>
        <v>8.8563106587418172E-3</v>
      </c>
      <c r="V117" s="6">
        <f t="shared" si="66"/>
        <v>0</v>
      </c>
    </row>
    <row r="118" spans="1:22">
      <c r="A118" s="20">
        <f>IF('20230101-20261006'!A927="","",'20230101-20261006'!A927)</f>
        <v>46217</v>
      </c>
      <c r="B118" s="21">
        <f>IF('20230101-20261006'!B927="","",'20230101-20261006'!B927)</f>
        <v>5473695.83638677</v>
      </c>
      <c r="C118" s="21">
        <f>IF('20230101-20261006'!C927="","",'20230101-20261006'!C927)</f>
        <v>7543.59</v>
      </c>
      <c r="D118" s="8">
        <f t="shared" si="67"/>
        <v>8.7168702900819461E-4</v>
      </c>
      <c r="E118" s="8">
        <f t="shared" si="68"/>
        <v>4.9889905126088596E-2</v>
      </c>
      <c r="F118" s="8">
        <f t="shared" si="69"/>
        <v>6.9662837210224149E-2</v>
      </c>
      <c r="G118" s="8">
        <f t="shared" si="70"/>
        <v>-1.8485200566287885E-2</v>
      </c>
      <c r="H118" s="8">
        <f t="shared" si="86"/>
        <v>3.7589783030442803E-3</v>
      </c>
      <c r="I118" s="8">
        <f t="shared" si="71"/>
        <v>8.1295044463936428E-2</v>
      </c>
      <c r="J118" s="8">
        <f t="shared" si="72"/>
        <v>9.0782691458679121E-2</v>
      </c>
      <c r="K118" s="8">
        <f t="shared" si="73"/>
        <v>-8.6980175510991131E-3</v>
      </c>
      <c r="L118" s="8">
        <f t="shared" si="87"/>
        <v>8.7168702900819461E-4</v>
      </c>
      <c r="M118" s="8">
        <f t="shared" si="84"/>
        <v>3.7589783030442803E-3</v>
      </c>
      <c r="N118" s="8">
        <f t="shared" si="85"/>
        <v>-2.8872912740360857E-3</v>
      </c>
      <c r="O118" s="8">
        <f t="shared" si="74"/>
        <v>-3.8072026095876121E-2</v>
      </c>
      <c r="P118" s="8">
        <f t="shared" si="75"/>
        <v>0</v>
      </c>
      <c r="Q118" s="8">
        <f t="shared" si="76"/>
        <v>0</v>
      </c>
      <c r="R118" s="8">
        <f t="shared" si="65"/>
        <v>-0.1</v>
      </c>
      <c r="S118" s="8">
        <f t="shared" ref="S118:S149" si="88">STDEV(D99:D118)*SQRT(252)</f>
        <v>1.1872967482285963E-2</v>
      </c>
      <c r="T118" s="8">
        <f t="shared" si="83"/>
        <v>0.12753823853420976</v>
      </c>
      <c r="U118" s="6">
        <f t="shared" si="82"/>
        <v>-1.3636605763596155E-3</v>
      </c>
      <c r="V118" s="6">
        <f t="shared" si="66"/>
        <v>1.8595701675174387E-6</v>
      </c>
    </row>
    <row r="119" spans="1:22">
      <c r="A119" s="20">
        <f>IF('20230101-20261006'!A928="","",'20230101-20261006'!A928)</f>
        <v>46218</v>
      </c>
      <c r="B119" s="21">
        <f>IF('20230101-20261006'!B928="","",'20230101-20261006'!B928)</f>
        <v>5469716.4027053704</v>
      </c>
      <c r="C119" s="21">
        <f>IF('20230101-20261006'!C928="","",'20230101-20261006'!C928)</f>
        <v>7572.4</v>
      </c>
      <c r="D119" s="8">
        <f t="shared" si="67"/>
        <v>-7.2701037842581862E-4</v>
      </c>
      <c r="E119" s="8">
        <f t="shared" si="68"/>
        <v>4.9126624268857499E-2</v>
      </c>
      <c r="F119" s="8">
        <f t="shared" si="69"/>
        <v>6.9662837210224149E-2</v>
      </c>
      <c r="G119" s="8">
        <f t="shared" si="70"/>
        <v>-1.9198772012054666E-2</v>
      </c>
      <c r="H119" s="8">
        <f t="shared" si="86"/>
        <v>3.8191365119260023E-3</v>
      </c>
      <c r="I119" s="8">
        <f t="shared" si="71"/>
        <v>8.5424657848413243E-2</v>
      </c>
      <c r="J119" s="8">
        <f t="shared" si="72"/>
        <v>9.0782691458679121E-2</v>
      </c>
      <c r="K119" s="8">
        <f t="shared" si="73"/>
        <v>-4.9120999555839484E-3</v>
      </c>
      <c r="L119" s="8">
        <f t="shared" si="87"/>
        <v>-7.2701037842581862E-4</v>
      </c>
      <c r="M119" s="8">
        <f t="shared" si="84"/>
        <v>3.8191365119260023E-3</v>
      </c>
      <c r="N119" s="8">
        <f t="shared" si="85"/>
        <v>-4.546146890351821E-3</v>
      </c>
      <c r="O119" s="8">
        <f t="shared" si="74"/>
        <v>-4.2445091963182802E-2</v>
      </c>
      <c r="P119" s="8">
        <f t="shared" si="75"/>
        <v>5.2854409033885199E-7</v>
      </c>
      <c r="Q119" s="8">
        <f t="shared" si="76"/>
        <v>0</v>
      </c>
      <c r="R119" s="8">
        <f t="shared" si="65"/>
        <v>-0.1</v>
      </c>
      <c r="S119" s="8">
        <f t="shared" si="88"/>
        <v>1.2203520403298383E-2</v>
      </c>
      <c r="T119" s="8">
        <f t="shared" si="83"/>
        <v>0.11398189933414553</v>
      </c>
      <c r="U119" s="6">
        <f t="shared" si="82"/>
        <v>-1.2089676435132368E-2</v>
      </c>
      <c r="V119" s="6">
        <f t="shared" si="66"/>
        <v>1.4616027630619488E-4</v>
      </c>
    </row>
    <row r="120" spans="1:22">
      <c r="A120" s="20">
        <f>IF('20230101-20261006'!A929="","",'20230101-20261006'!A929)</f>
        <v>46219</v>
      </c>
      <c r="B120" s="21">
        <f>IF('20230101-20261006'!B929="","",'20230101-20261006'!B929)</f>
        <v>5470409.1713839797</v>
      </c>
      <c r="C120" s="21">
        <f>IF('20230101-20261006'!C929="","",'20230101-20261006'!C929)</f>
        <v>7533.77</v>
      </c>
      <c r="D120" s="8">
        <f t="shared" si="67"/>
        <v>1.2665531950917241E-4</v>
      </c>
      <c r="E120" s="8">
        <f t="shared" si="68"/>
        <v>4.9259501736659939E-2</v>
      </c>
      <c r="F120" s="8">
        <f t="shared" si="69"/>
        <v>6.9662837210224149E-2</v>
      </c>
      <c r="G120" s="8">
        <f t="shared" si="70"/>
        <v>-1.9074548319148787E-2</v>
      </c>
      <c r="H120" s="8">
        <f t="shared" si="86"/>
        <v>-5.1014209497648455E-3</v>
      </c>
      <c r="I120" s="8">
        <f t="shared" si="71"/>
        <v>7.9887449759473927E-2</v>
      </c>
      <c r="J120" s="8">
        <f t="shared" si="72"/>
        <v>9.0782691458679121E-2</v>
      </c>
      <c r="K120" s="8">
        <f t="shared" si="73"/>
        <v>-9.9884622157280223E-3</v>
      </c>
      <c r="L120" s="8">
        <f t="shared" si="87"/>
        <v>1.2665531950917241E-4</v>
      </c>
      <c r="M120" s="8">
        <f t="shared" si="84"/>
        <v>-5.1014209497648455E-3</v>
      </c>
      <c r="N120" s="8">
        <f t="shared" si="85"/>
        <v>5.2280762692740179E-3</v>
      </c>
      <c r="O120" s="8">
        <f t="shared" si="74"/>
        <v>-3.7438921871948638E-2</v>
      </c>
      <c r="P120" s="8">
        <f t="shared" si="75"/>
        <v>0</v>
      </c>
      <c r="Q120" s="8">
        <f t="shared" si="76"/>
        <v>2.6024495706699657E-5</v>
      </c>
      <c r="R120" s="8">
        <f t="shared" si="65"/>
        <v>-0.1</v>
      </c>
      <c r="S120" s="8">
        <f t="shared" si="88"/>
        <v>1.2207960919742446E-2</v>
      </c>
      <c r="T120" s="8">
        <f t="shared" si="83"/>
        <v>0.11360481031655074</v>
      </c>
      <c r="U120" s="6">
        <f t="shared" si="82"/>
        <v>4.9674014281264611E-4</v>
      </c>
      <c r="V120" s="6">
        <f t="shared" si="66"/>
        <v>0</v>
      </c>
    </row>
    <row r="121" spans="1:22">
      <c r="A121" s="20">
        <f>IF('20230101-20261006'!A930="","",'20230101-20261006'!A930)</f>
        <v>46220</v>
      </c>
      <c r="B121" s="21">
        <f>IF('20230101-20261006'!B930="","",'20230101-20261006'!B930)</f>
        <v>5477129.0455839699</v>
      </c>
      <c r="C121" s="21">
        <f>IF('20230101-20261006'!C930="","",'20230101-20261006'!C930)</f>
        <v>7457.69</v>
      </c>
      <c r="D121" s="8">
        <f t="shared" si="67"/>
        <v>1.2284043093415686E-3</v>
      </c>
      <c r="E121" s="8">
        <f t="shared" si="68"/>
        <v>5.0548416630210813E-2</v>
      </c>
      <c r="F121" s="8">
        <f t="shared" si="69"/>
        <v>6.9662837210224149E-2</v>
      </c>
      <c r="G121" s="8">
        <f t="shared" si="70"/>
        <v>-1.7869575267161264E-2</v>
      </c>
      <c r="H121" s="8">
        <f t="shared" si="86"/>
        <v>-1.0098529686996094E-2</v>
      </c>
      <c r="I121" s="8">
        <f t="shared" si="71"/>
        <v>6.8982174289463405E-2</v>
      </c>
      <c r="J121" s="8">
        <f t="shared" si="72"/>
        <v>9.0782691458679121E-2</v>
      </c>
      <c r="K121" s="8">
        <f t="shared" si="73"/>
        <v>-1.9986123120511179E-2</v>
      </c>
      <c r="L121" s="8">
        <f t="shared" si="87"/>
        <v>1.2284043093415686E-3</v>
      </c>
      <c r="M121" s="8">
        <f t="shared" si="84"/>
        <v>-1.0098529686996094E-2</v>
      </c>
      <c r="N121" s="8">
        <f t="shared" si="85"/>
        <v>1.1326933996337663E-2</v>
      </c>
      <c r="O121" s="8">
        <f t="shared" si="74"/>
        <v>-2.6536056072548719E-2</v>
      </c>
      <c r="P121" s="8">
        <f t="shared" si="75"/>
        <v>0</v>
      </c>
      <c r="Q121" s="8">
        <f t="shared" si="76"/>
        <v>1.0198030183914143E-4</v>
      </c>
      <c r="R121" s="8">
        <f t="shared" si="65"/>
        <v>-0.1</v>
      </c>
      <c r="S121" s="8">
        <f t="shared" si="88"/>
        <v>1.2920108269517073E-2</v>
      </c>
      <c r="T121" s="8">
        <f t="shared" si="83"/>
        <v>0.11085591330594648</v>
      </c>
      <c r="U121" s="6">
        <f t="shared" si="82"/>
        <v>1.6190005909355598E-4</v>
      </c>
      <c r="V121" s="6">
        <f t="shared" si="66"/>
        <v>0</v>
      </c>
    </row>
    <row r="122" spans="1:22">
      <c r="A122" s="20">
        <f>IF('20230101-20261006'!A931="","",'20230101-20261006'!A931)</f>
        <v>46223</v>
      </c>
      <c r="B122" s="21">
        <f>IF('20230101-20261006'!B931="","",'20230101-20261006'!B931)</f>
        <v>5490175.3175232699</v>
      </c>
      <c r="C122" s="21">
        <f>IF('20230101-20261006'!C931="","",'20230101-20261006'!C931)</f>
        <v>7443.28</v>
      </c>
      <c r="D122" s="8">
        <f t="shared" si="67"/>
        <v>2.3819544565630846E-3</v>
      </c>
      <c r="E122" s="8">
        <f t="shared" si="68"/>
        <v>5.3050775113038462E-2</v>
      </c>
      <c r="F122" s="8">
        <f t="shared" si="69"/>
        <v>6.9662837210224149E-2</v>
      </c>
      <c r="G122" s="8">
        <f t="shared" si="70"/>
        <v>-1.5530185325042578E-2</v>
      </c>
      <c r="H122" s="8">
        <f t="shared" si="86"/>
        <v>-1.9322337077566365E-3</v>
      </c>
      <c r="I122" s="8">
        <f t="shared" si="71"/>
        <v>6.6916650899310426E-2</v>
      </c>
      <c r="J122" s="8">
        <f t="shared" si="72"/>
        <v>9.0782691458679121E-2</v>
      </c>
      <c r="K122" s="8">
        <f t="shared" si="73"/>
        <v>-2.187973896748685E-2</v>
      </c>
      <c r="L122" s="8">
        <f t="shared" si="87"/>
        <v>2.3819544565630846E-3</v>
      </c>
      <c r="M122" s="8">
        <f t="shared" si="84"/>
        <v>-1.9322337077566365E-3</v>
      </c>
      <c r="N122" s="8">
        <f t="shared" si="85"/>
        <v>4.3141881643197211E-3</v>
      </c>
      <c r="O122" s="8">
        <f t="shared" si="74"/>
        <v>-2.2336349447265036E-2</v>
      </c>
      <c r="P122" s="8">
        <f t="shared" si="75"/>
        <v>0</v>
      </c>
      <c r="Q122" s="8">
        <f t="shared" si="76"/>
        <v>3.7335271013909589E-6</v>
      </c>
      <c r="R122" s="8">
        <f t="shared" si="65"/>
        <v>-0.1</v>
      </c>
      <c r="S122" s="8">
        <f t="shared" si="88"/>
        <v>1.5258547485967435E-2</v>
      </c>
      <c r="T122" s="8">
        <f t="shared" ref="T122:T130" si="89">STDEV(H102:H122)*SQRT(252)</f>
        <v>0.10374725096861487</v>
      </c>
      <c r="U122" s="6">
        <f t="shared" si="82"/>
        <v>2.1043600721957212E-3</v>
      </c>
      <c r="V122" s="6">
        <f t="shared" si="66"/>
        <v>0</v>
      </c>
    </row>
    <row r="123" spans="1:22">
      <c r="A123" s="20">
        <f>IF('20230101-20261006'!A932="","",'20230101-20261006'!A932)</f>
        <v>46224</v>
      </c>
      <c r="B123" s="21">
        <f>IF('20230101-20261006'!B932="","",'20230101-20261006'!B932)</f>
        <v>5493921.3966018697</v>
      </c>
      <c r="C123" s="21">
        <f>IF('20230101-20261006'!C932="","",'20230101-20261006'!C932)</f>
        <v>7509.2</v>
      </c>
      <c r="D123" s="8">
        <f t="shared" si="67"/>
        <v>6.823241266344926E-4</v>
      </c>
      <c r="E123" s="8">
        <f t="shared" si="68"/>
        <v>5.3769297063469335E-2</v>
      </c>
      <c r="F123" s="8">
        <f t="shared" si="69"/>
        <v>6.9662837210224149E-2</v>
      </c>
      <c r="G123" s="8">
        <f t="shared" si="70"/>
        <v>-1.4858457818546444E-2</v>
      </c>
      <c r="H123" s="8">
        <f t="shared" si="86"/>
        <v>8.8563106587418172E-3</v>
      </c>
      <c r="I123" s="8">
        <f t="shared" si="71"/>
        <v>7.636559620665917E-2</v>
      </c>
      <c r="J123" s="8">
        <f t="shared" si="72"/>
        <v>9.0782691458679121E-2</v>
      </c>
      <c r="K123" s="8">
        <f t="shared" si="73"/>
        <v>-1.3217202074173318E-2</v>
      </c>
      <c r="L123" s="8">
        <f t="shared" si="87"/>
        <v>6.823241266344926E-4</v>
      </c>
      <c r="M123" s="8">
        <f t="shared" si="84"/>
        <v>8.8563106587418172E-3</v>
      </c>
      <c r="N123" s="8">
        <f t="shared" si="85"/>
        <v>-8.1739865321073246E-3</v>
      </c>
      <c r="O123" s="8">
        <f t="shared" si="74"/>
        <v>-3.0327758959813989E-2</v>
      </c>
      <c r="P123" s="8">
        <f t="shared" si="75"/>
        <v>0</v>
      </c>
      <c r="Q123" s="8">
        <f t="shared" si="76"/>
        <v>0</v>
      </c>
      <c r="R123" s="8">
        <f t="shared" si="65"/>
        <v>-0.1</v>
      </c>
      <c r="S123" s="8">
        <f t="shared" si="88"/>
        <v>1.5344264619491184E-2</v>
      </c>
      <c r="T123" s="8">
        <f t="shared" si="89"/>
        <v>0.10787976497672501</v>
      </c>
      <c r="U123" s="6">
        <f t="shared" si="82"/>
        <v>-1.5161305086434096E-2</v>
      </c>
      <c r="V123" s="6">
        <f t="shared" si="66"/>
        <v>2.2986517192393239E-4</v>
      </c>
    </row>
    <row r="124" spans="1:22">
      <c r="A124" s="20">
        <f>IF('20230101-20261006'!A933="","",'20230101-20261006'!A933)</f>
        <v>46225</v>
      </c>
      <c r="B124" s="21">
        <f>IF('20230101-20261006'!B933="","",'20230101-20261006'!B933)</f>
        <v>5506426.2675825804</v>
      </c>
      <c r="C124" s="21">
        <f>IF('20230101-20261006'!C933="","",'20230101-20261006'!C933)</f>
        <v>7498.96</v>
      </c>
      <c r="D124" s="8">
        <f t="shared" si="67"/>
        <v>2.2761284841907869E-3</v>
      </c>
      <c r="E124" s="8">
        <f t="shared" si="68"/>
        <v>5.6167811376281129E-2</v>
      </c>
      <c r="F124" s="8">
        <f t="shared" si="69"/>
        <v>6.9662837210224149E-2</v>
      </c>
      <c r="G124" s="8">
        <f t="shared" si="70"/>
        <v>-1.2616149093427675E-2</v>
      </c>
      <c r="H124" s="8">
        <f t="shared" si="86"/>
        <v>-1.3636605763596155E-3</v>
      </c>
      <c r="I124" s="8">
        <f t="shared" si="71"/>
        <v>7.4897798877362254E-2</v>
      </c>
      <c r="J124" s="8">
        <f t="shared" si="72"/>
        <v>9.0782691458679121E-2</v>
      </c>
      <c r="K124" s="8">
        <f t="shared" si="73"/>
        <v>-1.4562838873134587E-2</v>
      </c>
      <c r="L124" s="8">
        <f t="shared" si="87"/>
        <v>2.2761284841907869E-3</v>
      </c>
      <c r="M124" s="8">
        <f t="shared" si="84"/>
        <v>-1.3636605763596155E-3</v>
      </c>
      <c r="N124" s="8">
        <f t="shared" si="85"/>
        <v>3.6397890605504024E-3</v>
      </c>
      <c r="O124" s="8">
        <f t="shared" si="74"/>
        <v>-2.6798356544556534E-2</v>
      </c>
      <c r="P124" s="8">
        <f t="shared" si="75"/>
        <v>0</v>
      </c>
      <c r="Q124" s="8">
        <f t="shared" si="76"/>
        <v>1.8595701675174387E-6</v>
      </c>
      <c r="R124" s="8">
        <f t="shared" si="65"/>
        <v>-0.1</v>
      </c>
      <c r="S124" s="8">
        <f t="shared" si="88"/>
        <v>1.671707213727636E-2</v>
      </c>
      <c r="T124" s="8">
        <f t="shared" si="89"/>
        <v>9.3398180935543237E-2</v>
      </c>
      <c r="U124" s="6">
        <f t="shared" si="82"/>
        <v>1.6604361583619776E-2</v>
      </c>
      <c r="V124" s="6">
        <f t="shared" si="66"/>
        <v>0</v>
      </c>
    </row>
    <row r="125" spans="1:22">
      <c r="A125" s="20">
        <f>IF('20230101-20261006'!A934="","",'20230101-20261006'!A934)</f>
        <v>46226</v>
      </c>
      <c r="B125" s="21">
        <f>IF('20230101-20261006'!B934="","",'20230101-20261006'!B934)</f>
        <v>5517381.5512625696</v>
      </c>
      <c r="C125" s="21">
        <f>IF('20230101-20261006'!C934="","",'20230101-20261006'!C934)</f>
        <v>7408.3</v>
      </c>
      <c r="D125" s="8">
        <f t="shared" si="67"/>
        <v>1.9895451509965856E-3</v>
      </c>
      <c r="E125" s="8">
        <f t="shared" si="68"/>
        <v>5.826910492404358E-2</v>
      </c>
      <c r="F125" s="8">
        <f t="shared" si="69"/>
        <v>6.9662837210224149E-2</v>
      </c>
      <c r="G125" s="8">
        <f t="shared" si="70"/>
        <v>-1.0651704340684076E-2</v>
      </c>
      <c r="H125" s="8">
        <f t="shared" si="86"/>
        <v>-1.2089676435132368E-2</v>
      </c>
      <c r="I125" s="8">
        <f t="shared" si="71"/>
        <v>6.1902632288098891E-2</v>
      </c>
      <c r="J125" s="8">
        <f t="shared" si="72"/>
        <v>9.0782691458679121E-2</v>
      </c>
      <c r="K125" s="8">
        <f t="shared" si="73"/>
        <v>-2.6476455298313883E-2</v>
      </c>
      <c r="L125" s="8">
        <f t="shared" si="87"/>
        <v>1.9895451509965856E-3</v>
      </c>
      <c r="M125" s="8">
        <f t="shared" si="84"/>
        <v>-1.2089676435132368E-2</v>
      </c>
      <c r="N125" s="8">
        <f t="shared" si="85"/>
        <v>1.4079221586128954E-2</v>
      </c>
      <c r="O125" s="8">
        <f t="shared" si="74"/>
        <v>-1.3096434958362435E-2</v>
      </c>
      <c r="P125" s="8">
        <f t="shared" si="75"/>
        <v>0</v>
      </c>
      <c r="Q125" s="8">
        <f t="shared" si="76"/>
        <v>1.4616027630619488E-4</v>
      </c>
      <c r="R125" s="8">
        <f t="shared" si="65"/>
        <v>-0.1</v>
      </c>
      <c r="S125" s="8">
        <f t="shared" si="88"/>
        <v>1.7583483553497307E-2</v>
      </c>
      <c r="T125" s="8">
        <f t="shared" si="89"/>
        <v>0.10409953611246067</v>
      </c>
      <c r="U125" s="6">
        <f t="shared" si="82"/>
        <v>7.0035750635619731E-3</v>
      </c>
      <c r="V125" s="6">
        <f t="shared" si="66"/>
        <v>0</v>
      </c>
    </row>
    <row r="126" spans="1:22">
      <c r="A126" s="20">
        <f>IF('20230101-20261006'!A935="","",'20230101-20261006'!A935)</f>
        <v>46227</v>
      </c>
      <c r="B126" s="21">
        <f>IF('20230101-20261006'!B935="","",'20230101-20261006'!B935)</f>
        <v>5520080.6272611702</v>
      </c>
      <c r="C126" s="21">
        <f>IF('20230101-20261006'!C935="","",'20230101-20261006'!C935)</f>
        <v>7411.98</v>
      </c>
      <c r="D126" s="8">
        <f t="shared" si="67"/>
        <v>4.8919509617428858E-4</v>
      </c>
      <c r="E126" s="8">
        <f t="shared" si="68"/>
        <v>5.8786804980605067E-2</v>
      </c>
      <c r="F126" s="8">
        <f t="shared" si="69"/>
        <v>6.9662837210224149E-2</v>
      </c>
      <c r="G126" s="8">
        <f t="shared" si="70"/>
        <v>-1.0167720006039271E-2</v>
      </c>
      <c r="H126" s="8">
        <f t="shared" si="86"/>
        <v>4.9674014281264611E-4</v>
      </c>
      <c r="I126" s="8">
        <f t="shared" si="71"/>
        <v>6.2430121953314766E-2</v>
      </c>
      <c r="J126" s="8">
        <f t="shared" si="72"/>
        <v>9.0782691458679121E-2</v>
      </c>
      <c r="K126" s="8">
        <f t="shared" si="73"/>
        <v>-2.5992867073687309E-2</v>
      </c>
      <c r="L126" s="8">
        <f t="shared" si="87"/>
        <v>4.8919509617428858E-4</v>
      </c>
      <c r="M126" s="8">
        <f t="shared" si="84"/>
        <v>4.9674014281264611E-4</v>
      </c>
      <c r="N126" s="8">
        <f t="shared" si="85"/>
        <v>-7.5450466383575332E-6</v>
      </c>
      <c r="O126" s="8">
        <f t="shared" si="74"/>
        <v>-1.310388119178818E-2</v>
      </c>
      <c r="P126" s="8">
        <f t="shared" si="75"/>
        <v>0</v>
      </c>
      <c r="Q126" s="8">
        <f t="shared" si="76"/>
        <v>0</v>
      </c>
      <c r="R126" s="8">
        <f t="shared" si="65"/>
        <v>-0.1</v>
      </c>
      <c r="S126" s="8">
        <f t="shared" si="88"/>
        <v>1.7539031790285219E-2</v>
      </c>
      <c r="T126" s="8">
        <f t="shared" si="89"/>
        <v>0.1040861895443923</v>
      </c>
      <c r="U126" s="6">
        <f t="shared" si="82"/>
        <v>1.4790940115251283E-2</v>
      </c>
      <c r="V126" s="6">
        <f t="shared" si="66"/>
        <v>0</v>
      </c>
    </row>
    <row r="127" spans="1:22">
      <c r="A127" s="20">
        <f>IF('20230101-20261006'!A936="","",'20230101-20261006'!A936)</f>
        <v>46230</v>
      </c>
      <c r="B127" s="21">
        <f>IF('20230101-20261006'!B936="","",'20230101-20261006'!B936)</f>
        <v>5525766.1629730798</v>
      </c>
      <c r="C127" s="21">
        <f>IF('20230101-20261006'!C936="","",'20230101-20261006'!C936)</f>
        <v>7413.18</v>
      </c>
      <c r="D127" s="8">
        <f t="shared" si="67"/>
        <v>1.0299733094172314E-3</v>
      </c>
      <c r="E127" s="8">
        <f t="shared" si="68"/>
        <v>5.9877327130098301E-2</v>
      </c>
      <c r="F127" s="8">
        <f t="shared" si="69"/>
        <v>6.9662837210224149E-2</v>
      </c>
      <c r="G127" s="8">
        <f t="shared" si="70"/>
        <v>-9.1482191768458287E-3</v>
      </c>
      <c r="H127" s="8">
        <f t="shared" si="86"/>
        <v>1.6190005909355598E-4</v>
      </c>
      <c r="I127" s="8">
        <f t="shared" si="71"/>
        <v>6.2602129452841826E-2</v>
      </c>
      <c r="J127" s="8">
        <f t="shared" si="72"/>
        <v>9.0782691458679121E-2</v>
      </c>
      <c r="K127" s="8">
        <f t="shared" si="73"/>
        <v>-2.5835175261308962E-2</v>
      </c>
      <c r="L127" s="8">
        <f t="shared" si="87"/>
        <v>1.0299733094172314E-3</v>
      </c>
      <c r="M127" s="8">
        <f t="shared" si="84"/>
        <v>1.6190005909355598E-4</v>
      </c>
      <c r="N127" s="8">
        <f t="shared" si="85"/>
        <v>8.6807325032367544E-4</v>
      </c>
      <c r="O127" s="8">
        <f t="shared" si="74"/>
        <v>-1.2247183070202561E-2</v>
      </c>
      <c r="P127" s="8">
        <f t="shared" si="75"/>
        <v>0</v>
      </c>
      <c r="Q127" s="8">
        <f t="shared" si="76"/>
        <v>0</v>
      </c>
      <c r="R127" s="8">
        <f t="shared" si="65"/>
        <v>-0.1</v>
      </c>
      <c r="S127" s="8">
        <f t="shared" si="88"/>
        <v>1.7602327451628038E-2</v>
      </c>
      <c r="T127" s="8">
        <f t="shared" si="89"/>
        <v>0.10404096178779568</v>
      </c>
      <c r="U127" s="6">
        <f t="shared" si="82"/>
        <v>1.7896191040063236E-2</v>
      </c>
      <c r="V127" s="6">
        <f t="shared" si="66"/>
        <v>0</v>
      </c>
    </row>
    <row r="128" spans="1:22">
      <c r="A128" s="20">
        <f>IF('20230101-20261006'!A937="","",'20230101-20261006'!A937)</f>
        <v>46231</v>
      </c>
      <c r="B128" s="21">
        <f>IF('20230101-20261006'!B937="","",'20230101-20261006'!B937)</f>
        <v>5538402.9541306701</v>
      </c>
      <c r="C128" s="21">
        <f>IF('20230101-20261006'!C937="","",'20230101-20261006'!C937)</f>
        <v>7428.78</v>
      </c>
      <c r="D128" s="8">
        <f t="shared" si="67"/>
        <v>2.2868848924999519E-3</v>
      </c>
      <c r="E128" s="8">
        <f t="shared" si="68"/>
        <v>6.2301144577415313E-2</v>
      </c>
      <c r="F128" s="8">
        <f t="shared" si="69"/>
        <v>6.9662837210224149E-2</v>
      </c>
      <c r="G128" s="8">
        <f t="shared" si="70"/>
        <v>-6.8822552085746613E-3</v>
      </c>
      <c r="H128" s="8">
        <f t="shared" si="86"/>
        <v>2.1043600721957212E-3</v>
      </c>
      <c r="I128" s="8">
        <f t="shared" si="71"/>
        <v>6.4838226946692501E-2</v>
      </c>
      <c r="J128" s="8">
        <f t="shared" si="72"/>
        <v>9.0782691458679121E-2</v>
      </c>
      <c r="K128" s="8">
        <f t="shared" si="73"/>
        <v>-2.3785181700391345E-2</v>
      </c>
      <c r="L128" s="8">
        <f t="shared" si="87"/>
        <v>2.2868848924999519E-3</v>
      </c>
      <c r="M128" s="8">
        <f t="shared" si="84"/>
        <v>2.1043600721957212E-3</v>
      </c>
      <c r="N128" s="8">
        <f t="shared" si="85"/>
        <v>1.8252482030423067E-4</v>
      </c>
      <c r="O128" s="8">
        <f t="shared" si="74"/>
        <v>-1.2066893664787415E-2</v>
      </c>
      <c r="P128" s="8">
        <f t="shared" si="75"/>
        <v>0</v>
      </c>
      <c r="Q128" s="8">
        <f t="shared" si="76"/>
        <v>0</v>
      </c>
      <c r="R128" s="8">
        <f t="shared" si="65"/>
        <v>-0.1</v>
      </c>
      <c r="S128" s="8">
        <f t="shared" si="88"/>
        <v>1.8738713456207767E-2</v>
      </c>
      <c r="T128" s="8">
        <f t="shared" si="89"/>
        <v>9.5384201932427443E-2</v>
      </c>
      <c r="U128" s="6">
        <f t="shared" si="82"/>
        <v>-1.6764643534820101E-3</v>
      </c>
      <c r="V128" s="6">
        <f t="shared" si="66"/>
        <v>2.8105327284958541E-6</v>
      </c>
    </row>
    <row r="129" spans="1:22">
      <c r="A129" s="20">
        <f>IF('20230101-20261006'!A938="","",'20230101-20261006'!A938)</f>
        <v>46232</v>
      </c>
      <c r="B129" s="21">
        <f>IF('20230101-20261006'!B938="","",'20230101-20261006'!B938)</f>
        <v>5538663.9272342697</v>
      </c>
      <c r="C129" s="21">
        <f>IF('20230101-20261006'!C938="","",'20230101-20261006'!C938)</f>
        <v>7316.15</v>
      </c>
      <c r="D129" s="8">
        <f t="shared" si="67"/>
        <v>4.7120642134856894E-5</v>
      </c>
      <c r="E129" s="8">
        <f t="shared" si="68"/>
        <v>6.2351200889488423E-2</v>
      </c>
      <c r="F129" s="8">
        <f t="shared" si="69"/>
        <v>6.9662837210224149E-2</v>
      </c>
      <c r="G129" s="8">
        <f t="shared" si="70"/>
        <v>-6.8354588627245194E-3</v>
      </c>
      <c r="H129" s="8">
        <f t="shared" si="86"/>
        <v>-1.5161305086434096E-2</v>
      </c>
      <c r="I129" s="8">
        <f t="shared" si="71"/>
        <v>4.8693889720256234E-2</v>
      </c>
      <c r="J129" s="8">
        <f t="shared" si="72"/>
        <v>9.0782691458679121E-2</v>
      </c>
      <c r="K129" s="8">
        <f t="shared" si="73"/>
        <v>-3.8585872390529463E-2</v>
      </c>
      <c r="L129" s="8">
        <f t="shared" si="87"/>
        <v>4.7120642134856894E-5</v>
      </c>
      <c r="M129" s="8">
        <f t="shared" si="84"/>
        <v>-1.5161305086434096E-2</v>
      </c>
      <c r="N129" s="8">
        <f t="shared" si="85"/>
        <v>1.5208425728568953E-2</v>
      </c>
      <c r="O129" s="8">
        <f t="shared" si="74"/>
        <v>2.9580136077060892E-3</v>
      </c>
      <c r="P129" s="8">
        <f t="shared" si="75"/>
        <v>0</v>
      </c>
      <c r="Q129" s="8">
        <f t="shared" si="76"/>
        <v>2.2986517192393239E-4</v>
      </c>
      <c r="R129" s="8">
        <f t="shared" si="65"/>
        <v>-0.1</v>
      </c>
      <c r="S129" s="8">
        <f t="shared" si="88"/>
        <v>1.8791600392660444E-2</v>
      </c>
      <c r="T129" s="8">
        <f t="shared" si="89"/>
        <v>0.10451853379591615</v>
      </c>
      <c r="U129" s="6">
        <f t="shared" si="82"/>
        <v>-1.7595535731625978E-3</v>
      </c>
      <c r="V129" s="6">
        <f t="shared" si="66"/>
        <v>3.096028776829265E-6</v>
      </c>
    </row>
    <row r="130" spans="1:22">
      <c r="A130" s="20">
        <f>IF('20230101-20261006'!A939="","",'20230101-20261006'!A939)</f>
        <v>46233</v>
      </c>
      <c r="B130" s="21">
        <f>IF('20230101-20261006'!B939="","",'20230101-20261006'!B939)</f>
        <v>5538141.4701354699</v>
      </c>
      <c r="C130" s="21">
        <f>IF('20230101-20261006'!C939="","",'20230101-20261006'!C939)</f>
        <v>7437.63</v>
      </c>
      <c r="D130" s="8">
        <f t="shared" si="67"/>
        <v>-9.4329084714961375E-5</v>
      </c>
      <c r="E130" s="8">
        <f t="shared" si="68"/>
        <v>6.2250990273062579E-2</v>
      </c>
      <c r="F130" s="8">
        <f t="shared" si="69"/>
        <v>6.9662837210224149E-2</v>
      </c>
      <c r="G130" s="8">
        <f t="shared" si="70"/>
        <v>-6.9291431648614843E-3</v>
      </c>
      <c r="H130" s="8">
        <f t="shared" si="86"/>
        <v>1.6604361583619776E-2</v>
      </c>
      <c r="I130" s="8">
        <f t="shared" si="71"/>
        <v>6.6106782255703989E-2</v>
      </c>
      <c r="J130" s="8">
        <f t="shared" si="72"/>
        <v>9.0782691458679121E-2</v>
      </c>
      <c r="K130" s="8">
        <f t="shared" si="73"/>
        <v>-2.262220458410158E-2</v>
      </c>
      <c r="L130" s="8">
        <f t="shared" si="87"/>
        <v>-9.4329084714961375E-5</v>
      </c>
      <c r="M130" s="8">
        <f t="shared" si="84"/>
        <v>1.6604361583619776E-2</v>
      </c>
      <c r="N130" s="8">
        <f t="shared" si="85"/>
        <v>-1.6698690668334737E-2</v>
      </c>
      <c r="O130" s="8">
        <f t="shared" si="74"/>
        <v>-1.3790072014856491E-2</v>
      </c>
      <c r="P130" s="8">
        <f t="shared" si="75"/>
        <v>8.8979762231623595E-9</v>
      </c>
      <c r="Q130" s="8">
        <f t="shared" si="76"/>
        <v>0</v>
      </c>
      <c r="R130" s="8">
        <f t="shared" ref="R130:R161" si="90">-10%</f>
        <v>-0.1</v>
      </c>
      <c r="S130" s="8">
        <f t="shared" si="88"/>
        <v>1.8849556539417781E-2</v>
      </c>
      <c r="T130" s="8">
        <f t="shared" si="89"/>
        <v>0.12202790323611583</v>
      </c>
      <c r="U130" s="6">
        <f t="shared" si="82"/>
        <v>6.1842084783838569E-3</v>
      </c>
      <c r="V130" s="6">
        <f t="shared" ref="V130:V161" si="91">MIN(U130,0)^2</f>
        <v>0</v>
      </c>
    </row>
    <row r="131" spans="1:22">
      <c r="A131" s="20">
        <f>IF('20230101-20261006'!A940="","",'20230101-20261006'!A940)</f>
        <v>46234</v>
      </c>
      <c r="B131" s="21">
        <f>IF('20230101-20261006'!B940="","",'20230101-20261006'!B940)</f>
        <v>5537902.1840530699</v>
      </c>
      <c r="C131" s="21">
        <f>IF('20230101-20261006'!C940="","",'20230101-20261006'!C940)</f>
        <v>7489.72</v>
      </c>
      <c r="D131" s="8">
        <f t="shared" ref="D131:D162" si="92">IF(OR(B131="",B130=""),"",B131/B130-1)</f>
        <v>-4.320692847781249E-5</v>
      </c>
      <c r="E131" s="8">
        <f t="shared" ref="E131:E162" si="93">IF(D131="",E130,(1+E130)*(1+D131)-1)</f>
        <v>6.2205093670500311E-2</v>
      </c>
      <c r="F131" s="8">
        <f t="shared" ref="F131:F162" si="94">MAX(F130,E131)</f>
        <v>6.9662837210224149E-2</v>
      </c>
      <c r="G131" s="8">
        <f t="shared" ref="G131:G162" si="95">(1+E131)/(1+F131)-1</f>
        <v>-6.9720507063462112E-3</v>
      </c>
      <c r="H131" s="8">
        <f t="shared" si="86"/>
        <v>7.0035750635619731E-3</v>
      </c>
      <c r="I131" s="8">
        <f t="shared" ref="I131:I162" si="96">IF(H131="",I130,(1+I130)*(1+H131)-1)</f>
        <v>7.3573341131004222E-2</v>
      </c>
      <c r="J131" s="8">
        <f t="shared" ref="J131:J162" si="97">MAX(J130,I131)</f>
        <v>9.0782691458679121E-2</v>
      </c>
      <c r="K131" s="8">
        <f t="shared" ref="K131:K162" si="98">(1+I131)/(1+J131)-1</f>
        <v>-1.5777065828447623E-2</v>
      </c>
      <c r="L131" s="8">
        <f t="shared" si="87"/>
        <v>-4.320692847781249E-5</v>
      </c>
      <c r="M131" s="8">
        <f t="shared" si="84"/>
        <v>7.0035750635619731E-3</v>
      </c>
      <c r="N131" s="8">
        <f t="shared" si="85"/>
        <v>-7.0467819920397856E-3</v>
      </c>
      <c r="O131" s="8">
        <f t="shared" ref="O131:O162" si="99">IF(N131="",O130,(1+O130)*(1+N131)-1)</f>
        <v>-2.0739678375753079E-2</v>
      </c>
      <c r="P131" s="8">
        <f t="shared" ref="P131:P162" si="100">MIN(D131,0)^2</f>
        <v>1.866838668486804E-9</v>
      </c>
      <c r="Q131" s="8">
        <f t="shared" ref="Q131:Q162" si="101">IF(H131="","",MIN(H131,0)^2)</f>
        <v>0</v>
      </c>
      <c r="R131" s="8">
        <f t="shared" si="90"/>
        <v>-0.1</v>
      </c>
      <c r="S131" s="8">
        <f t="shared" si="88"/>
        <v>1.886553080585841E-2</v>
      </c>
      <c r="T131" s="8">
        <f t="shared" ref="T131:T156" si="102">STDEV(H112:H131)*SQRT(252)</f>
        <v>0.12474131255521728</v>
      </c>
      <c r="U131" s="6">
        <f t="shared" si="82"/>
        <v>-5.8394047674303895E-4</v>
      </c>
      <c r="V131" s="6">
        <f t="shared" si="91"/>
        <v>3.4098648037888761E-7</v>
      </c>
    </row>
    <row r="132" spans="1:22">
      <c r="A132" s="20">
        <f>IF('20230101-20261006'!A941="","",'20230101-20261006'!A941)</f>
        <v>46237</v>
      </c>
      <c r="B132" s="21">
        <f>IF('20230101-20261006'!B941="","",'20230101-20261006'!B941)</f>
        <v>5531325.0822930699</v>
      </c>
      <c r="C132" s="21">
        <f>IF('20230101-20261006'!C941="","",'20230101-20261006'!C941)</f>
        <v>7600.5</v>
      </c>
      <c r="D132" s="8">
        <f t="shared" si="92"/>
        <v>-1.1876522086178287E-3</v>
      </c>
      <c r="E132" s="8">
        <f t="shared" si="93"/>
        <v>6.0943563444997517E-2</v>
      </c>
      <c r="F132" s="8">
        <f t="shared" si="94"/>
        <v>6.9662837210224149E-2</v>
      </c>
      <c r="G132" s="8">
        <f t="shared" si="95"/>
        <v>-8.1514225435439513E-3</v>
      </c>
      <c r="H132" s="8">
        <f t="shared" si="86"/>
        <v>1.4790940115251283E-2</v>
      </c>
      <c r="I132" s="8">
        <f t="shared" si="96"/>
        <v>8.9452500129003187E-2</v>
      </c>
      <c r="J132" s="8">
        <f t="shared" si="97"/>
        <v>9.0782691458679121E-2</v>
      </c>
      <c r="K132" s="8">
        <f t="shared" si="98"/>
        <v>-1.2194833490593027E-3</v>
      </c>
      <c r="L132" s="8">
        <f t="shared" si="87"/>
        <v>-1.1876522086178287E-3</v>
      </c>
      <c r="M132" s="8">
        <f t="shared" si="84"/>
        <v>1.4790940115251283E-2</v>
      </c>
      <c r="N132" s="8">
        <f t="shared" si="85"/>
        <v>-1.5978592323869112E-2</v>
      </c>
      <c r="O132" s="8">
        <f t="shared" si="99"/>
        <v>-3.6386879833927854E-2</v>
      </c>
      <c r="P132" s="8">
        <f t="shared" si="100"/>
        <v>1.4105177686348065E-6</v>
      </c>
      <c r="Q132" s="8">
        <f t="shared" si="101"/>
        <v>0</v>
      </c>
      <c r="R132" s="8">
        <f t="shared" si="90"/>
        <v>-0.1</v>
      </c>
      <c r="S132" s="8">
        <f t="shared" si="88"/>
        <v>1.9798551124261772E-2</v>
      </c>
      <c r="T132" s="8">
        <f t="shared" si="102"/>
        <v>0.1330945119993725</v>
      </c>
      <c r="U132" s="6">
        <f t="shared" si="82"/>
        <v>-3.2129042410077302E-3</v>
      </c>
      <c r="V132" s="6">
        <f t="shared" si="91"/>
        <v>1.0322753661885459E-5</v>
      </c>
    </row>
    <row r="133" spans="1:22">
      <c r="A133" s="20">
        <f>IF('20230101-20261006'!A942="","",'20230101-20261006'!A942)</f>
        <v>46238</v>
      </c>
      <c r="B133" s="21">
        <f>IF('20230101-20261006'!B942="","",'20230101-20261006'!B942)</f>
        <v>5518638.9595142696</v>
      </c>
      <c r="C133" s="21">
        <f>IF('20230101-20261006'!C942="","",'20230101-20261006'!C942)</f>
        <v>7736.52</v>
      </c>
      <c r="D133" s="8">
        <f t="shared" si="92"/>
        <v>-2.2935051890932145E-3</v>
      </c>
      <c r="E133" s="8">
        <f t="shared" si="93"/>
        <v>5.8510283876901381E-2</v>
      </c>
      <c r="F133" s="8">
        <f t="shared" si="94"/>
        <v>6.9662837210224149E-2</v>
      </c>
      <c r="G133" s="8">
        <f t="shared" si="95"/>
        <v>-1.0426232402735103E-2</v>
      </c>
      <c r="H133" s="8">
        <f t="shared" si="86"/>
        <v>1.7896191040063236E-2</v>
      </c>
      <c r="I133" s="8">
        <f t="shared" si="96"/>
        <v>0.10894955020038632</v>
      </c>
      <c r="J133" s="8">
        <f t="shared" si="97"/>
        <v>0.10894955020038632</v>
      </c>
      <c r="K133" s="8">
        <f t="shared" si="98"/>
        <v>0</v>
      </c>
      <c r="L133" s="8">
        <f t="shared" si="87"/>
        <v>-2.2935051890932145E-3</v>
      </c>
      <c r="M133" s="8">
        <f t="shared" si="84"/>
        <v>1.7896191040063236E-2</v>
      </c>
      <c r="N133" s="8">
        <f t="shared" si="85"/>
        <v>-2.0189696229156451E-2</v>
      </c>
      <c r="O133" s="8">
        <f t="shared" si="99"/>
        <v>-5.5841936012510529E-2</v>
      </c>
      <c r="P133" s="8">
        <f t="shared" si="100"/>
        <v>5.2601660523975017E-6</v>
      </c>
      <c r="Q133" s="8">
        <f t="shared" si="101"/>
        <v>0</v>
      </c>
      <c r="R133" s="8">
        <f t="shared" si="90"/>
        <v>-0.1</v>
      </c>
      <c r="S133" s="8">
        <f t="shared" si="88"/>
        <v>2.1975607519185768E-2</v>
      </c>
      <c r="T133" s="8">
        <f t="shared" si="102"/>
        <v>0.14526040702666038</v>
      </c>
      <c r="U133" s="6">
        <f t="shared" si="82"/>
        <v>2.6267436142957123E-3</v>
      </c>
      <c r="V133" s="6">
        <f t="shared" si="91"/>
        <v>0</v>
      </c>
    </row>
    <row r="134" spans="1:22">
      <c r="A134" s="20">
        <f>IF('20230101-20261006'!A943="","",'20230101-20261006'!A943)</f>
        <v>46239</v>
      </c>
      <c r="B134" s="21">
        <f>IF('20230101-20261006'!B943="","",'20230101-20261006'!B943)</f>
        <v>5541018.6250067698</v>
      </c>
      <c r="C134" s="21">
        <f>IF('20230101-20261006'!C943="","",'20230101-20261006'!C943)</f>
        <v>7723.55</v>
      </c>
      <c r="D134" s="8">
        <f t="shared" si="92"/>
        <v>4.0552871200094653E-3</v>
      </c>
      <c r="E134" s="8">
        <f t="shared" si="93"/>
        <v>6.2802846997505046E-2</v>
      </c>
      <c r="F134" s="8">
        <f t="shared" si="94"/>
        <v>6.9662837210224149E-2</v>
      </c>
      <c r="G134" s="8">
        <f t="shared" si="95"/>
        <v>-6.4132266486985889E-3</v>
      </c>
      <c r="H134" s="8">
        <f t="shared" si="86"/>
        <v>-1.6764643534820101E-3</v>
      </c>
      <c r="I134" s="8">
        <f t="shared" si="96"/>
        <v>0.10709043580966537</v>
      </c>
      <c r="J134" s="8">
        <f t="shared" si="97"/>
        <v>0.10894955020038632</v>
      </c>
      <c r="K134" s="8">
        <f t="shared" si="98"/>
        <v>-1.6764643534821211E-3</v>
      </c>
      <c r="L134" s="8">
        <f t="shared" si="87"/>
        <v>4.0552871200094653E-3</v>
      </c>
      <c r="M134" s="8">
        <f t="shared" si="84"/>
        <v>-1.6764643534820101E-3</v>
      </c>
      <c r="N134" s="8">
        <f t="shared" si="85"/>
        <v>5.7317514734914754E-3</v>
      </c>
      <c r="O134" s="8">
        <f t="shared" si="99"/>
        <v>-5.043025663804146E-2</v>
      </c>
      <c r="P134" s="8">
        <f t="shared" si="100"/>
        <v>0</v>
      </c>
      <c r="Q134" s="8">
        <f t="shared" si="101"/>
        <v>2.8105327284958541E-6</v>
      </c>
      <c r="R134" s="8">
        <f t="shared" si="90"/>
        <v>-0.1</v>
      </c>
      <c r="S134" s="8">
        <f t="shared" si="88"/>
        <v>2.3072805088272853E-2</v>
      </c>
      <c r="T134" s="8">
        <f t="shared" si="102"/>
        <v>0.14485957334083063</v>
      </c>
      <c r="U134" s="6">
        <f t="shared" si="82"/>
        <v>6.5160998903013301E-3</v>
      </c>
      <c r="V134" s="6">
        <f t="shared" si="91"/>
        <v>0</v>
      </c>
    </row>
    <row r="135" spans="1:22">
      <c r="A135" s="20">
        <f>IF('20230101-20261006'!A944="","",'20230101-20261006'!A944)</f>
        <v>46240</v>
      </c>
      <c r="B135" s="21">
        <f>IF('20230101-20261006'!B944="","",'20230101-20261006'!B944)</f>
        <v>5557997.5156393796</v>
      </c>
      <c r="C135" s="21">
        <f>IF('20230101-20261006'!C944="","",'20230101-20261006'!C944)</f>
        <v>7709.96</v>
      </c>
      <c r="D135" s="8">
        <f t="shared" si="92"/>
        <v>3.0642182930018524E-3</v>
      </c>
      <c r="E135" s="8">
        <f t="shared" si="93"/>
        <v>6.6059506923129341E-2</v>
      </c>
      <c r="F135" s="8">
        <f t="shared" si="94"/>
        <v>6.9662837210224149E-2</v>
      </c>
      <c r="G135" s="8">
        <f t="shared" si="95"/>
        <v>-3.3686598821107694E-3</v>
      </c>
      <c r="H135" s="8">
        <f t="shared" si="86"/>
        <v>-1.7595535731625978E-3</v>
      </c>
      <c r="I135" s="8">
        <f t="shared" si="96"/>
        <v>0.10514245087752228</v>
      </c>
      <c r="J135" s="8">
        <f t="shared" si="97"/>
        <v>0.10894955020038632</v>
      </c>
      <c r="K135" s="8">
        <f t="shared" si="98"/>
        <v>-3.4330680978013062E-3</v>
      </c>
      <c r="L135" s="8">
        <f t="shared" si="87"/>
        <v>3.0642182930018524E-3</v>
      </c>
      <c r="M135" s="8">
        <f t="shared" si="84"/>
        <v>-1.7595535731625978E-3</v>
      </c>
      <c r="N135" s="8">
        <f t="shared" si="85"/>
        <v>4.8237718661644502E-3</v>
      </c>
      <c r="O135" s="8">
        <f t="shared" si="99"/>
        <v>-4.5849748825051106E-2</v>
      </c>
      <c r="P135" s="8">
        <f t="shared" si="100"/>
        <v>0</v>
      </c>
      <c r="Q135" s="8">
        <f t="shared" si="101"/>
        <v>3.096028776829265E-6</v>
      </c>
      <c r="R135" s="8">
        <f t="shared" si="90"/>
        <v>-0.1</v>
      </c>
      <c r="S135" s="8">
        <f t="shared" si="88"/>
        <v>2.3971131665209654E-2</v>
      </c>
      <c r="T135" s="8">
        <f t="shared" si="102"/>
        <v>0.14320504068740816</v>
      </c>
      <c r="U135" s="6">
        <f t="shared" si="82"/>
        <v>-1.6963735047742512E-3</v>
      </c>
      <c r="V135" s="6">
        <f t="shared" si="91"/>
        <v>2.8776830677000766E-6</v>
      </c>
    </row>
    <row r="136" spans="1:22">
      <c r="A136" s="20">
        <f>IF('20230101-20261006'!A945="","",'20230101-20261006'!A945)</f>
        <v>46241</v>
      </c>
      <c r="B136" s="21">
        <f>IF('20230101-20261006'!B945="","",'20230101-20261006'!B945)</f>
        <v>5562633.2445193697</v>
      </c>
      <c r="C136" s="21">
        <f>IF('20230101-20261006'!C945="","",'20230101-20261006'!C945)</f>
        <v>7757.64</v>
      </c>
      <c r="D136" s="8">
        <f t="shared" si="92"/>
        <v>8.3406458296275687E-4</v>
      </c>
      <c r="E136" s="8">
        <f t="shared" si="93"/>
        <v>6.6948669401184713E-2</v>
      </c>
      <c r="F136" s="8">
        <f t="shared" si="94"/>
        <v>6.9662837210224149E-2</v>
      </c>
      <c r="G136" s="8">
        <f t="shared" si="95"/>
        <v>-2.5374049790476416E-3</v>
      </c>
      <c r="H136" s="8">
        <f t="shared" si="86"/>
        <v>6.1842084783838569E-3</v>
      </c>
      <c r="I136" s="8">
        <f t="shared" si="96"/>
        <v>0.11197688219206103</v>
      </c>
      <c r="J136" s="8">
        <f t="shared" si="97"/>
        <v>0.11197688219206103</v>
      </c>
      <c r="K136" s="8">
        <f t="shared" si="98"/>
        <v>0</v>
      </c>
      <c r="L136" s="8">
        <f t="shared" si="87"/>
        <v>8.3406458296275687E-4</v>
      </c>
      <c r="M136" s="8">
        <f t="shared" si="84"/>
        <v>6.1842084783838569E-3</v>
      </c>
      <c r="N136" s="8">
        <f t="shared" si="85"/>
        <v>-5.3501438954211E-3</v>
      </c>
      <c r="O136" s="8">
        <f t="shared" si="99"/>
        <v>-5.0954589966689223E-2</v>
      </c>
      <c r="P136" s="8">
        <f t="shared" si="100"/>
        <v>0</v>
      </c>
      <c r="Q136" s="8">
        <f t="shared" si="101"/>
        <v>0</v>
      </c>
      <c r="R136" s="8">
        <f t="shared" si="90"/>
        <v>-0.1</v>
      </c>
      <c r="S136" s="8">
        <f t="shared" si="88"/>
        <v>2.3850939888400594E-2</v>
      </c>
      <c r="T136" s="8">
        <f t="shared" si="102"/>
        <v>0.14393818384585741</v>
      </c>
      <c r="U136" s="6">
        <f t="shared" si="82"/>
        <v>-5.2274922422473891E-3</v>
      </c>
      <c r="V136" s="6">
        <f t="shared" si="91"/>
        <v>2.7326675142756634E-5</v>
      </c>
    </row>
    <row r="137" spans="1:22">
      <c r="A137" s="20">
        <f>IF('20230101-20261006'!A946="","",'20230101-20261006'!A946)</f>
        <v>46244</v>
      </c>
      <c r="B137" s="21">
        <f>IF('20230101-20261006'!B946="","",'20230101-20261006'!B946)</f>
        <v>5575612.6863156697</v>
      </c>
      <c r="C137" s="21">
        <f>IF('20230101-20261006'!C946="","",'20230101-20261006'!C946)</f>
        <v>7753.11</v>
      </c>
      <c r="D137" s="8">
        <f t="shared" si="92"/>
        <v>2.3333269021623693E-3</v>
      </c>
      <c r="E137" s="8">
        <f t="shared" si="93"/>
        <v>6.9438209434724785E-2</v>
      </c>
      <c r="F137" s="8">
        <f t="shared" si="94"/>
        <v>6.9662837210224149E-2</v>
      </c>
      <c r="G137" s="8">
        <f t="shared" si="95"/>
        <v>-2.0999867218463031E-4</v>
      </c>
      <c r="H137" s="8">
        <f t="shared" si="86"/>
        <v>-5.8394047674303895E-4</v>
      </c>
      <c r="I137" s="8">
        <f t="shared" si="96"/>
        <v>0.11132755388134652</v>
      </c>
      <c r="J137" s="8">
        <f t="shared" si="97"/>
        <v>0.11197688219206103</v>
      </c>
      <c r="K137" s="8">
        <f t="shared" si="98"/>
        <v>-5.8394047674303895E-4</v>
      </c>
      <c r="L137" s="8">
        <f t="shared" si="87"/>
        <v>2.3333269021623693E-3</v>
      </c>
      <c r="M137" s="8">
        <f t="shared" si="84"/>
        <v>-5.8394047674303895E-4</v>
      </c>
      <c r="N137" s="8">
        <f t="shared" si="85"/>
        <v>2.9172673789054082E-3</v>
      </c>
      <c r="O137" s="8">
        <f t="shared" si="99"/>
        <v>-4.8185970750899254E-2</v>
      </c>
      <c r="P137" s="8">
        <f t="shared" si="100"/>
        <v>0</v>
      </c>
      <c r="Q137" s="8">
        <f t="shared" si="101"/>
        <v>3.4098648037888761E-7</v>
      </c>
      <c r="R137" s="8">
        <f t="shared" si="90"/>
        <v>-0.1</v>
      </c>
      <c r="S137" s="8">
        <f t="shared" si="88"/>
        <v>2.4309822565514679E-2</v>
      </c>
      <c r="T137" s="8">
        <f t="shared" si="102"/>
        <v>0.14005101176836945</v>
      </c>
      <c r="U137" s="6">
        <f t="shared" si="82"/>
        <v>-6.8818059511482899E-3</v>
      </c>
      <c r="V137" s="6">
        <f t="shared" si="91"/>
        <v>4.7359253149260016E-5</v>
      </c>
    </row>
    <row r="138" spans="1:22">
      <c r="A138" s="20">
        <f>IF('20230101-20261006'!A947="","",'20230101-20261006'!A947)</f>
        <v>46245</v>
      </c>
      <c r="B138" s="21">
        <f>IF('20230101-20261006'!B947="","",'20230101-20261006'!B947)</f>
        <v>5590724.7723882701</v>
      </c>
      <c r="C138" s="21">
        <f>IF('20230101-20261006'!C947="","",'20230101-20261006'!C947)</f>
        <v>7728.2</v>
      </c>
      <c r="D138" s="8">
        <f t="shared" si="92"/>
        <v>2.7103902158933657E-3</v>
      </c>
      <c r="E138" s="8">
        <f t="shared" si="93"/>
        <v>7.2336804294079293E-2</v>
      </c>
      <c r="F138" s="8">
        <f t="shared" si="94"/>
        <v>7.2336804294079293E-2</v>
      </c>
      <c r="G138" s="8">
        <f t="shared" si="95"/>
        <v>0</v>
      </c>
      <c r="H138" s="8">
        <f t="shared" si="86"/>
        <v>-3.2129042410077302E-3</v>
      </c>
      <c r="I138" s="8">
        <f t="shared" si="96"/>
        <v>0.10775696487033248</v>
      </c>
      <c r="J138" s="8">
        <f t="shared" si="97"/>
        <v>0.11197688219206103</v>
      </c>
      <c r="K138" s="8">
        <f t="shared" si="98"/>
        <v>-3.7949685729165017E-3</v>
      </c>
      <c r="L138" s="8">
        <f t="shared" si="87"/>
        <v>2.7103902158933657E-3</v>
      </c>
      <c r="M138" s="8">
        <f t="shared" si="84"/>
        <v>-3.2129042410077302E-3</v>
      </c>
      <c r="N138" s="8">
        <f t="shared" si="85"/>
        <v>5.9232944569010959E-3</v>
      </c>
      <c r="O138" s="8">
        <f t="shared" si="99"/>
        <v>-4.2548095987447243E-2</v>
      </c>
      <c r="P138" s="8">
        <f t="shared" si="100"/>
        <v>0</v>
      </c>
      <c r="Q138" s="8">
        <f t="shared" si="101"/>
        <v>1.0322753661885459E-5</v>
      </c>
      <c r="R138" s="8">
        <f t="shared" si="90"/>
        <v>-0.1</v>
      </c>
      <c r="S138" s="8">
        <f t="shared" si="88"/>
        <v>2.5077682116922732E-2</v>
      </c>
      <c r="T138" s="8">
        <f t="shared" si="102"/>
        <v>0.14080704900254656</v>
      </c>
      <c r="U138" s="6">
        <f t="shared" si="82"/>
        <v>2.1087501430101518E-3</v>
      </c>
      <c r="V138" s="6">
        <f t="shared" si="91"/>
        <v>0</v>
      </c>
    </row>
    <row r="139" spans="1:22">
      <c r="A139" s="20">
        <f>IF('20230101-20261006'!A948="","",'20230101-20261006'!A948)</f>
        <v>46246</v>
      </c>
      <c r="B139" s="21">
        <f>IF('20230101-20261006'!B948="","",'20230101-20261006'!B948)</f>
        <v>5602228.8781445697</v>
      </c>
      <c r="C139" s="21">
        <f>IF('20230101-20261006'!C948="","",'20230101-20261006'!C948)</f>
        <v>7748.5</v>
      </c>
      <c r="D139" s="8">
        <f t="shared" si="92"/>
        <v>2.0577127697496422E-3</v>
      </c>
      <c r="E139" s="8">
        <f t="shared" si="93"/>
        <v>7.4543365429747821E-2</v>
      </c>
      <c r="F139" s="8">
        <f t="shared" si="94"/>
        <v>7.4543365429747821E-2</v>
      </c>
      <c r="G139" s="8">
        <f t="shared" si="95"/>
        <v>0</v>
      </c>
      <c r="H139" s="8">
        <f t="shared" si="86"/>
        <v>2.6267436142957123E-3</v>
      </c>
      <c r="I139" s="8">
        <f t="shared" si="96"/>
        <v>0.11066675840399731</v>
      </c>
      <c r="J139" s="8">
        <f t="shared" si="97"/>
        <v>0.11197688219206103</v>
      </c>
      <c r="K139" s="8">
        <f t="shared" si="98"/>
        <v>-1.1781933680861112E-3</v>
      </c>
      <c r="L139" s="8">
        <f t="shared" si="87"/>
        <v>2.0577127697496422E-3</v>
      </c>
      <c r="M139" s="8">
        <f t="shared" si="84"/>
        <v>2.6267436142957123E-3</v>
      </c>
      <c r="N139" s="8">
        <f t="shared" si="85"/>
        <v>-5.6903084454607011E-4</v>
      </c>
      <c r="O139" s="8">
        <f t="shared" si="99"/>
        <v>-4.3092915652999775E-2</v>
      </c>
      <c r="P139" s="8">
        <f t="shared" si="100"/>
        <v>0</v>
      </c>
      <c r="Q139" s="8">
        <f t="shared" si="101"/>
        <v>0</v>
      </c>
      <c r="R139" s="8">
        <f t="shared" si="90"/>
        <v>-0.1</v>
      </c>
      <c r="S139" s="8">
        <f t="shared" si="88"/>
        <v>2.4385103123541661E-2</v>
      </c>
      <c r="T139" s="8">
        <f t="shared" si="102"/>
        <v>0.14058157948976249</v>
      </c>
      <c r="U139" s="6">
        <f t="shared" si="82"/>
        <v>-8.668937905910501E-3</v>
      </c>
      <c r="V139" s="6">
        <f t="shared" si="91"/>
        <v>7.5150484416531936E-5</v>
      </c>
    </row>
    <row r="140" spans="1:22">
      <c r="A140" s="20">
        <f>IF('20230101-20261006'!A949="","",'20230101-20261006'!A949)</f>
        <v>46247</v>
      </c>
      <c r="B140" s="21">
        <f>IF('20230101-20261006'!B949="","",'20230101-20261006'!B949)</f>
        <v>5596073.6886682697</v>
      </c>
      <c r="C140" s="21">
        <f>IF('20230101-20261006'!C949="","",'20230101-20261006'!C949)</f>
        <v>7798.99</v>
      </c>
      <c r="D140" s="8">
        <f t="shared" si="92"/>
        <v>-1.0987036785149451E-3</v>
      </c>
      <c r="E140" s="8">
        <f t="shared" si="93"/>
        <v>7.336276068142622E-2</v>
      </c>
      <c r="F140" s="8">
        <f t="shared" si="94"/>
        <v>7.4543365429747821E-2</v>
      </c>
      <c r="G140" s="8">
        <f t="shared" si="95"/>
        <v>-1.0987036785150561E-3</v>
      </c>
      <c r="H140" s="8">
        <f t="shared" si="86"/>
        <v>6.5160998903013301E-3</v>
      </c>
      <c r="I140" s="8">
        <f t="shared" si="96"/>
        <v>0.11790397394659502</v>
      </c>
      <c r="J140" s="8">
        <f t="shared" si="97"/>
        <v>0.11790397394659502</v>
      </c>
      <c r="K140" s="8">
        <f t="shared" si="98"/>
        <v>0</v>
      </c>
      <c r="L140" s="8">
        <f t="shared" si="87"/>
        <v>-1.0987036785149451E-3</v>
      </c>
      <c r="M140" s="8">
        <f t="shared" si="84"/>
        <v>6.5160998903013301E-3</v>
      </c>
      <c r="N140" s="8">
        <f t="shared" si="85"/>
        <v>-7.6148035688162752E-3</v>
      </c>
      <c r="O140" s="8">
        <f t="shared" si="99"/>
        <v>-5.0379575133910892E-2</v>
      </c>
      <c r="P140" s="8">
        <f t="shared" si="100"/>
        <v>1.2071497731822718E-6</v>
      </c>
      <c r="Q140" s="8">
        <f t="shared" si="101"/>
        <v>0</v>
      </c>
      <c r="R140" s="8">
        <f t="shared" si="90"/>
        <v>-0.1</v>
      </c>
      <c r="S140" s="8">
        <f t="shared" si="88"/>
        <v>2.5463680645400624E-2</v>
      </c>
      <c r="T140" s="8">
        <f t="shared" si="102"/>
        <v>0.13973464949781478</v>
      </c>
      <c r="U140" s="6">
        <f t="shared" si="82"/>
        <v>4.3461987446931083E-3</v>
      </c>
      <c r="V140" s="6">
        <f t="shared" si="91"/>
        <v>0</v>
      </c>
    </row>
    <row r="141" spans="1:22">
      <c r="A141" s="20">
        <f>IF('20230101-20261006'!A950="","",'20230101-20261006'!A950)</f>
        <v>46248</v>
      </c>
      <c r="B141" s="21">
        <f>IF('20230101-20261006'!B950="","",'20230101-20261006'!B950)</f>
        <v>5613680.0958682699</v>
      </c>
      <c r="C141" s="21">
        <f>IF('20230101-20261006'!C950="","",'20230101-20261006'!C950)</f>
        <v>7785.76</v>
      </c>
      <c r="D141" s="8">
        <f t="shared" si="92"/>
        <v>3.1462071765875343E-3</v>
      </c>
      <c r="E141" s="8">
        <f t="shared" si="93"/>
        <v>7.6739782302163828E-2</v>
      </c>
      <c r="F141" s="8">
        <f t="shared" si="94"/>
        <v>7.6739782302163828E-2</v>
      </c>
      <c r="G141" s="8">
        <f t="shared" si="95"/>
        <v>0</v>
      </c>
      <c r="H141" s="8">
        <f t="shared" si="86"/>
        <v>-1.6963735047742512E-3</v>
      </c>
      <c r="I141" s="8">
        <f t="shared" si="96"/>
        <v>0.11600759126431015</v>
      </c>
      <c r="J141" s="8">
        <f t="shared" si="97"/>
        <v>0.11790397394659502</v>
      </c>
      <c r="K141" s="8">
        <f t="shared" si="98"/>
        <v>-1.6963735047742512E-3</v>
      </c>
      <c r="L141" s="8">
        <f t="shared" si="87"/>
        <v>3.1462071765875343E-3</v>
      </c>
      <c r="M141" s="8">
        <f t="shared" si="84"/>
        <v>-1.6963735047742512E-3</v>
      </c>
      <c r="N141" s="8">
        <f t="shared" si="85"/>
        <v>4.8425806813617855E-3</v>
      </c>
      <c r="O141" s="8">
        <f t="shared" si="99"/>
        <v>-4.5780961609827919E-2</v>
      </c>
      <c r="P141" s="8">
        <f t="shared" si="100"/>
        <v>0</v>
      </c>
      <c r="Q141" s="8">
        <f t="shared" si="101"/>
        <v>2.8776830677000766E-6</v>
      </c>
      <c r="R141" s="8">
        <f t="shared" si="90"/>
        <v>-0.1</v>
      </c>
      <c r="S141" s="8">
        <f t="shared" si="88"/>
        <v>2.64455693388982E-2</v>
      </c>
      <c r="T141" s="8">
        <f t="shared" si="102"/>
        <v>0.13330588192988543</v>
      </c>
      <c r="U141" s="6">
        <f t="shared" si="82"/>
        <v>-2.8028359331124797E-3</v>
      </c>
      <c r="V141" s="6">
        <f t="shared" si="91"/>
        <v>7.8558892679465049E-6</v>
      </c>
    </row>
    <row r="142" spans="1:22">
      <c r="A142" s="20">
        <f>IF('20230101-20261006'!A951="","",'20230101-20261006'!A951)</f>
        <v>46251</v>
      </c>
      <c r="B142" s="21">
        <f>IF('20230101-20261006'!B951="","",'20230101-20261006'!B951)</f>
        <v>5625671.0182830701</v>
      </c>
      <c r="C142" s="21">
        <f>IF('20230101-20261006'!C951="","",'20230101-20261006'!C951)</f>
        <v>7745.06</v>
      </c>
      <c r="D142" s="8">
        <f t="shared" si="92"/>
        <v>2.1360181218066376E-3</v>
      </c>
      <c r="E142" s="8">
        <f t="shared" si="93"/>
        <v>7.9039717989631386E-2</v>
      </c>
      <c r="F142" s="8">
        <f t="shared" si="94"/>
        <v>7.9039717989631386E-2</v>
      </c>
      <c r="G142" s="8">
        <f t="shared" si="95"/>
        <v>0</v>
      </c>
      <c r="H142" s="8">
        <f t="shared" si="86"/>
        <v>-5.2274922422473891E-3</v>
      </c>
      <c r="I142" s="8">
        <f t="shared" si="96"/>
        <v>0.11017367023868685</v>
      </c>
      <c r="J142" s="8">
        <f t="shared" si="97"/>
        <v>0.11790397394659502</v>
      </c>
      <c r="K142" s="8">
        <f t="shared" si="98"/>
        <v>-6.9149979676854656E-3</v>
      </c>
      <c r="L142" s="8">
        <f t="shared" si="87"/>
        <v>2.1360181218066376E-3</v>
      </c>
      <c r="M142" s="8">
        <f t="shared" si="84"/>
        <v>-5.2274922422473891E-3</v>
      </c>
      <c r="N142" s="8">
        <f t="shared" si="85"/>
        <v>7.3635103640540267E-3</v>
      </c>
      <c r="O142" s="8">
        <f t="shared" si="99"/>
        <v>-3.875455983106435E-2</v>
      </c>
      <c r="P142" s="8">
        <f t="shared" si="100"/>
        <v>0</v>
      </c>
      <c r="Q142" s="8">
        <f t="shared" si="101"/>
        <v>2.7326675142756634E-5</v>
      </c>
      <c r="R142" s="8">
        <f t="shared" si="90"/>
        <v>-0.1</v>
      </c>
      <c r="S142" s="8">
        <f t="shared" si="88"/>
        <v>2.6317997177130608E-2</v>
      </c>
      <c r="T142" s="8">
        <f t="shared" si="102"/>
        <v>0.13515715081666588</v>
      </c>
      <c r="U142" s="6">
        <f t="shared" si="82"/>
        <v>3.190963901077426E-3</v>
      </c>
      <c r="V142" s="6">
        <f t="shared" si="91"/>
        <v>0</v>
      </c>
    </row>
    <row r="143" spans="1:22">
      <c r="A143" s="20">
        <f>IF('20230101-20261006'!A952="","",'20230101-20261006'!A952)</f>
        <v>46252</v>
      </c>
      <c r="B143" s="21">
        <f>IF('20230101-20261006'!B952="","",'20230101-20261006'!B952)</f>
        <v>5635007.3063230803</v>
      </c>
      <c r="C143" s="21">
        <f>IF('20230101-20261006'!C952="","",'20230101-20261006'!C952)</f>
        <v>7691.76</v>
      </c>
      <c r="D143" s="8">
        <f t="shared" si="92"/>
        <v>1.6595865648147967E-3</v>
      </c>
      <c r="E143" s="8">
        <f t="shared" si="93"/>
        <v>8.0830477808508494E-2</v>
      </c>
      <c r="F143" s="8">
        <f t="shared" si="94"/>
        <v>8.0830477808508494E-2</v>
      </c>
      <c r="G143" s="8">
        <f t="shared" si="95"/>
        <v>0</v>
      </c>
      <c r="H143" s="8">
        <f t="shared" si="86"/>
        <v>-6.8818059511482899E-3</v>
      </c>
      <c r="I143" s="8">
        <f t="shared" si="96"/>
        <v>0.10253367046803019</v>
      </c>
      <c r="J143" s="8">
        <f t="shared" si="97"/>
        <v>0.11790397394659502</v>
      </c>
      <c r="K143" s="8">
        <f t="shared" si="98"/>
        <v>-1.3749216244667406E-2</v>
      </c>
      <c r="L143" s="8">
        <f t="shared" si="87"/>
        <v>1.6595865648147967E-3</v>
      </c>
      <c r="M143" s="8">
        <f t="shared" si="84"/>
        <v>-6.8818059511482899E-3</v>
      </c>
      <c r="N143" s="8">
        <f t="shared" si="85"/>
        <v>8.5413925159630866E-3</v>
      </c>
      <c r="O143" s="8">
        <f t="shared" si="99"/>
        <v>-3.0544185222401876E-2</v>
      </c>
      <c r="P143" s="8">
        <f t="shared" si="100"/>
        <v>0</v>
      </c>
      <c r="Q143" s="8">
        <f t="shared" si="101"/>
        <v>4.7359253149260016E-5</v>
      </c>
      <c r="R143" s="8">
        <f t="shared" si="90"/>
        <v>-0.1</v>
      </c>
      <c r="S143" s="8">
        <f t="shared" si="88"/>
        <v>2.6281267469096762E-2</v>
      </c>
      <c r="T143" s="8">
        <f t="shared" si="102"/>
        <v>0.13614627032355534</v>
      </c>
      <c r="U143" s="6">
        <f t="shared" si="82"/>
        <v>-2.0580205489439951E-4</v>
      </c>
      <c r="V143" s="6">
        <f t="shared" si="91"/>
        <v>4.2354485798757432E-8</v>
      </c>
    </row>
    <row r="144" spans="1:22">
      <c r="A144" s="20">
        <f>IF('20230101-20261006'!A953="","",'20230101-20261006'!A953)</f>
        <v>46253</v>
      </c>
      <c r="B144" s="21">
        <f>IF('20230101-20261006'!B953="","",'20230101-20261006'!B953)</f>
        <v>5629812.9147815704</v>
      </c>
      <c r="C144" s="21">
        <f>IF('20230101-20261006'!C953="","",'20230101-20261006'!C953)</f>
        <v>7707.98</v>
      </c>
      <c r="D144" s="8">
        <f t="shared" si="92"/>
        <v>-9.2180741907488262E-4</v>
      </c>
      <c r="E144" s="8">
        <f t="shared" si="93"/>
        <v>7.9834160255302322E-2</v>
      </c>
      <c r="F144" s="8">
        <f t="shared" si="94"/>
        <v>8.0830477808508494E-2</v>
      </c>
      <c r="G144" s="8">
        <f t="shared" si="95"/>
        <v>-9.2180741907488262E-4</v>
      </c>
      <c r="H144" s="8">
        <f t="shared" si="86"/>
        <v>2.1087501430101518E-3</v>
      </c>
      <c r="I144" s="8">
        <f t="shared" si="96"/>
        <v>0.10485863850330324</v>
      </c>
      <c r="J144" s="8">
        <f t="shared" si="97"/>
        <v>0.11790397394659502</v>
      </c>
      <c r="K144" s="8">
        <f t="shared" si="98"/>
        <v>-1.1669459763379408E-2</v>
      </c>
      <c r="L144" s="8">
        <f t="shared" si="87"/>
        <v>-9.2180741907488262E-4</v>
      </c>
      <c r="M144" s="8">
        <f t="shared" si="84"/>
        <v>2.1087501430101518E-3</v>
      </c>
      <c r="N144" s="8">
        <f t="shared" si="85"/>
        <v>-3.0305575620850345E-3</v>
      </c>
      <c r="O144" s="8">
        <f t="shared" si="99"/>
        <v>-3.3482176872983382E-2</v>
      </c>
      <c r="P144" s="8">
        <f t="shared" si="100"/>
        <v>8.4972891786149631E-7</v>
      </c>
      <c r="Q144" s="8">
        <f t="shared" si="101"/>
        <v>0</v>
      </c>
      <c r="R144" s="8">
        <f t="shared" si="90"/>
        <v>-0.1</v>
      </c>
      <c r="S144" s="8">
        <f t="shared" si="88"/>
        <v>2.709623443169739E-2</v>
      </c>
      <c r="T144" s="8">
        <f t="shared" si="102"/>
        <v>0.13582423462891188</v>
      </c>
      <c r="U144" s="6">
        <f t="shared" si="82"/>
        <v>7.2032518206808227E-3</v>
      </c>
      <c r="V144" s="6">
        <f t="shared" si="91"/>
        <v>0</v>
      </c>
    </row>
    <row r="145" spans="1:22">
      <c r="A145" s="20">
        <f>IF('20230101-20261006'!A954="","",'20230101-20261006'!A954)</f>
        <v>46254</v>
      </c>
      <c r="B145" s="21">
        <f>IF('20230101-20261006'!B954="","",'20230101-20261006'!B954)</f>
        <v>5637340.10557047</v>
      </c>
      <c r="C145" s="21">
        <f>IF('20230101-20261006'!C954="","",'20230101-20261006'!C954)</f>
        <v>7641.16</v>
      </c>
      <c r="D145" s="8">
        <f t="shared" si="92"/>
        <v>1.3370232550953265E-3</v>
      </c>
      <c r="E145" s="8">
        <f t="shared" si="93"/>
        <v>8.1277923639210048E-2</v>
      </c>
      <c r="F145" s="8">
        <f t="shared" si="94"/>
        <v>8.1277923639210048E-2</v>
      </c>
      <c r="G145" s="8">
        <f t="shared" si="95"/>
        <v>0</v>
      </c>
      <c r="H145" s="8">
        <f t="shared" si="86"/>
        <v>-8.668937905910501E-3</v>
      </c>
      <c r="I145" s="8">
        <f t="shared" si="96"/>
        <v>9.5280687571309253E-2</v>
      </c>
      <c r="J145" s="8">
        <f t="shared" si="97"/>
        <v>0.11790397394659502</v>
      </c>
      <c r="K145" s="8">
        <f t="shared" si="98"/>
        <v>-2.0237235847205715E-2</v>
      </c>
      <c r="L145" s="8">
        <f t="shared" si="87"/>
        <v>1.3370232550953265E-3</v>
      </c>
      <c r="M145" s="8">
        <f t="shared" si="84"/>
        <v>-8.668937905910501E-3</v>
      </c>
      <c r="N145" s="8">
        <f t="shared" si="85"/>
        <v>1.0005961161005827E-2</v>
      </c>
      <c r="O145" s="8">
        <f t="shared" si="99"/>
        <v>-2.3811237073354419E-2</v>
      </c>
      <c r="P145" s="8">
        <f t="shared" si="100"/>
        <v>0</v>
      </c>
      <c r="Q145" s="8">
        <f t="shared" si="101"/>
        <v>7.5150484416531936E-5</v>
      </c>
      <c r="R145" s="8">
        <f t="shared" si="90"/>
        <v>-0.1</v>
      </c>
      <c r="S145" s="8">
        <f t="shared" si="88"/>
        <v>2.6913696195922023E-2</v>
      </c>
      <c r="T145" s="8">
        <f t="shared" si="102"/>
        <v>0.13179789885351867</v>
      </c>
      <c r="U145" s="6">
        <f t="shared" si="82"/>
        <v>-2.4873916535915752E-3</v>
      </c>
      <c r="V145" s="6">
        <f t="shared" si="91"/>
        <v>6.1871172383570308E-6</v>
      </c>
    </row>
    <row r="146" spans="1:22">
      <c r="A146" s="20">
        <f>IF('20230101-20261006'!A955="","",'20230101-20261006'!A955)</f>
        <v>46255</v>
      </c>
      <c r="B146" s="21">
        <f>IF('20230101-20261006'!B955="","",'20230101-20261006'!B955)</f>
        <v>5646182.3201889703</v>
      </c>
      <c r="C146" s="21">
        <f>IF('20230101-20261006'!C955="","",'20230101-20261006'!C955)</f>
        <v>7674.37</v>
      </c>
      <c r="D146" s="8">
        <f t="shared" si="92"/>
        <v>1.5685082774699044E-3</v>
      </c>
      <c r="E146" s="8">
        <f t="shared" si="93"/>
        <v>8.2973917012683529E-2</v>
      </c>
      <c r="F146" s="8">
        <f t="shared" si="94"/>
        <v>8.2973917012683529E-2</v>
      </c>
      <c r="G146" s="8">
        <f t="shared" si="95"/>
        <v>0</v>
      </c>
      <c r="H146" s="8">
        <f t="shared" si="86"/>
        <v>4.3461987446931083E-3</v>
      </c>
      <c r="I146" s="8">
        <f t="shared" si="96"/>
        <v>0.10004099512071818</v>
      </c>
      <c r="J146" s="8">
        <f t="shared" si="97"/>
        <v>0.11790397394659502</v>
      </c>
      <c r="K146" s="8">
        <f t="shared" si="98"/>
        <v>-1.5978992151547855E-2</v>
      </c>
      <c r="L146" s="8">
        <f t="shared" si="87"/>
        <v>1.5685082774699044E-3</v>
      </c>
      <c r="M146" s="8">
        <f t="shared" si="84"/>
        <v>4.3461987446931083E-3</v>
      </c>
      <c r="N146" s="8">
        <f t="shared" si="85"/>
        <v>-2.7776904672232039E-3</v>
      </c>
      <c r="O146" s="8">
        <f t="shared" si="99"/>
        <v>-2.6522787294346206E-2</v>
      </c>
      <c r="P146" s="8">
        <f t="shared" si="100"/>
        <v>0</v>
      </c>
      <c r="Q146" s="8">
        <f t="shared" si="101"/>
        <v>0</v>
      </c>
      <c r="R146" s="8">
        <f t="shared" si="90"/>
        <v>-0.1</v>
      </c>
      <c r="S146" s="8">
        <f t="shared" si="88"/>
        <v>2.687349718564578E-2</v>
      </c>
      <c r="T146" s="8">
        <f t="shared" si="102"/>
        <v>0.13208578736609686</v>
      </c>
      <c r="U146" s="6">
        <f t="shared" si="82"/>
        <v>-3.3221988236148414E-3</v>
      </c>
      <c r="V146" s="6">
        <f t="shared" si="91"/>
        <v>1.1037005023627837E-5</v>
      </c>
    </row>
    <row r="147" spans="1:22">
      <c r="A147" s="20">
        <f>IF('20230101-20261006'!A956="","",'20230101-20261006'!A956)</f>
        <v>46258</v>
      </c>
      <c r="B147" s="21">
        <f>IF('20230101-20261006'!B956="","",'20230101-20261006'!B956)</f>
        <v>5660376.0972911697</v>
      </c>
      <c r="C147" s="21">
        <f>IF('20230101-20261006'!C956="","",'20230101-20261006'!C956)</f>
        <v>7652.86</v>
      </c>
      <c r="D147" s="8">
        <f t="shared" si="92"/>
        <v>2.5138715502415199E-3</v>
      </c>
      <c r="E147" s="8">
        <f t="shared" si="93"/>
        <v>8.5696374332315361E-2</v>
      </c>
      <c r="F147" s="8">
        <f t="shared" si="94"/>
        <v>8.5696374332315361E-2</v>
      </c>
      <c r="G147" s="8">
        <f t="shared" si="95"/>
        <v>0</v>
      </c>
      <c r="H147" s="8">
        <f t="shared" si="86"/>
        <v>-2.8028359331124797E-3</v>
      </c>
      <c r="I147" s="8">
        <f t="shared" si="96"/>
        <v>9.6957760691696926E-2</v>
      </c>
      <c r="J147" s="8">
        <f t="shared" si="97"/>
        <v>0.11790397394659502</v>
      </c>
      <c r="K147" s="8">
        <f t="shared" si="98"/>
        <v>-1.8737041591283199E-2</v>
      </c>
      <c r="L147" s="8">
        <f t="shared" si="87"/>
        <v>2.5138715502415199E-3</v>
      </c>
      <c r="M147" s="8">
        <f t="shared" si="84"/>
        <v>-2.8028359331124797E-3</v>
      </c>
      <c r="N147" s="8">
        <f t="shared" si="85"/>
        <v>5.3167074833539996E-3</v>
      </c>
      <c r="O147" s="8">
        <f t="shared" si="99"/>
        <v>-2.134709371267951E-2</v>
      </c>
      <c r="P147" s="8">
        <f t="shared" si="100"/>
        <v>0</v>
      </c>
      <c r="Q147" s="8">
        <f t="shared" si="101"/>
        <v>7.8558892679465049E-6</v>
      </c>
      <c r="R147" s="8">
        <f t="shared" si="90"/>
        <v>-0.1</v>
      </c>
      <c r="S147" s="8">
        <f t="shared" si="88"/>
        <v>2.731188046720244E-2</v>
      </c>
      <c r="T147" s="8">
        <f t="shared" si="102"/>
        <v>0.13298182104455386</v>
      </c>
      <c r="U147" s="6">
        <f t="shared" si="82"/>
        <v>-7.1128030454818969E-3</v>
      </c>
      <c r="V147" s="6">
        <f t="shared" si="91"/>
        <v>5.0591967163816547E-5</v>
      </c>
    </row>
    <row r="148" spans="1:22">
      <c r="A148" s="20">
        <f>IF('20230101-20261006'!A957="","",'20230101-20261006'!A957)</f>
        <v>46259</v>
      </c>
      <c r="B148" s="21">
        <f>IF('20230101-20261006'!B957="","",'20230101-20261006'!B957)</f>
        <v>5666354.0548000699</v>
      </c>
      <c r="C148" s="21">
        <f>IF('20230101-20261006'!C957="","",'20230101-20261006'!C957)</f>
        <v>7677.28</v>
      </c>
      <c r="D148" s="8">
        <f t="shared" si="92"/>
        <v>1.0561060618854423E-3</v>
      </c>
      <c r="E148" s="8">
        <f t="shared" si="93"/>
        <v>8.6842984854614835E-2</v>
      </c>
      <c r="F148" s="8">
        <f t="shared" si="94"/>
        <v>8.6842984854614835E-2</v>
      </c>
      <c r="G148" s="8">
        <f t="shared" si="95"/>
        <v>0</v>
      </c>
      <c r="H148" s="8">
        <f t="shared" si="86"/>
        <v>3.190963901077426E-3</v>
      </c>
      <c r="I148" s="8">
        <f t="shared" si="96"/>
        <v>0.10045811330707077</v>
      </c>
      <c r="J148" s="8">
        <f t="shared" si="97"/>
        <v>0.11790397394659502</v>
      </c>
      <c r="K148" s="8">
        <f t="shared" si="98"/>
        <v>-1.5605866913536603E-2</v>
      </c>
      <c r="L148" s="8">
        <f t="shared" si="87"/>
        <v>1.0561060618854423E-3</v>
      </c>
      <c r="M148" s="8">
        <f t="shared" si="84"/>
        <v>3.190963901077426E-3</v>
      </c>
      <c r="N148" s="8">
        <f t="shared" si="85"/>
        <v>-2.1348578391919837E-3</v>
      </c>
      <c r="O148" s="8">
        <f t="shared" si="99"/>
        <v>-2.3436378541515035E-2</v>
      </c>
      <c r="P148" s="8">
        <f t="shared" si="100"/>
        <v>0</v>
      </c>
      <c r="Q148" s="8">
        <f t="shared" si="101"/>
        <v>0</v>
      </c>
      <c r="R148" s="8">
        <f t="shared" si="90"/>
        <v>-0.1</v>
      </c>
      <c r="S148" s="8">
        <f t="shared" si="88"/>
        <v>2.7013368487563281E-2</v>
      </c>
      <c r="T148" s="8">
        <f t="shared" si="102"/>
        <v>0.13308961034942768</v>
      </c>
      <c r="U148" s="6">
        <f t="shared" si="82"/>
        <v>4.6033070954876187E-3</v>
      </c>
      <c r="V148" s="6">
        <f t="shared" si="91"/>
        <v>0</v>
      </c>
    </row>
    <row r="149" spans="1:22">
      <c r="A149" s="20">
        <f>IF('20230101-20261006'!A958="","",'20230101-20261006'!A958)</f>
        <v>46260</v>
      </c>
      <c r="B149" s="21">
        <f>IF('20230101-20261006'!B958="","",'20230101-20261006'!B958)</f>
        <v>5668917.9154363796</v>
      </c>
      <c r="C149" s="21">
        <f>IF('20230101-20261006'!C958="","",'20230101-20261006'!C958)</f>
        <v>7675.7</v>
      </c>
      <c r="D149" s="8">
        <f t="shared" si="92"/>
        <v>4.5247095601763654E-4</v>
      </c>
      <c r="E149" s="8">
        <f t="shared" si="93"/>
        <v>8.7334749739013118E-2</v>
      </c>
      <c r="F149" s="8">
        <f t="shared" si="94"/>
        <v>8.7334749739013118E-2</v>
      </c>
      <c r="G149" s="8">
        <f t="shared" si="95"/>
        <v>0</v>
      </c>
      <c r="H149" s="8">
        <f t="shared" si="86"/>
        <v>-2.0580205489439951E-4</v>
      </c>
      <c r="I149" s="8">
        <f t="shared" si="96"/>
        <v>0.10023163676602698</v>
      </c>
      <c r="J149" s="8">
        <f t="shared" si="97"/>
        <v>0.11790397394659502</v>
      </c>
      <c r="K149" s="8">
        <f t="shared" si="98"/>
        <v>-1.5808457248951746E-2</v>
      </c>
      <c r="L149" s="8">
        <f t="shared" si="87"/>
        <v>4.5247095601763654E-4</v>
      </c>
      <c r="M149" s="8">
        <f t="shared" si="84"/>
        <v>-2.0580205489439951E-4</v>
      </c>
      <c r="N149" s="8">
        <f t="shared" si="85"/>
        <v>6.5827301091203605E-4</v>
      </c>
      <c r="O149" s="8">
        <f t="shared" si="99"/>
        <v>-2.2793533066070237E-2</v>
      </c>
      <c r="P149" s="8">
        <f t="shared" si="100"/>
        <v>0</v>
      </c>
      <c r="Q149" s="8">
        <f t="shared" si="101"/>
        <v>4.2354485798757432E-8</v>
      </c>
      <c r="R149" s="8">
        <f t="shared" si="90"/>
        <v>-0.1</v>
      </c>
      <c r="S149" s="8">
        <f t="shared" si="88"/>
        <v>2.6832780335622943E-2</v>
      </c>
      <c r="T149" s="8">
        <f t="shared" si="102"/>
        <v>0.11768573542959015</v>
      </c>
      <c r="U149" s="6">
        <f t="shared" si="82"/>
        <v>1.0579657214410565E-2</v>
      </c>
      <c r="V149" s="6">
        <f t="shared" si="91"/>
        <v>0</v>
      </c>
    </row>
    <row r="150" spans="1:22">
      <c r="A150" s="20">
        <f>IF('20230101-20261006'!A959="","",'20230101-20261006'!A959)</f>
        <v>46261</v>
      </c>
      <c r="B150" s="21">
        <f>IF('20230101-20261006'!B959="","",'20230101-20261006'!B959)</f>
        <v>5667534.2958720699</v>
      </c>
      <c r="C150" s="21">
        <f>IF('20230101-20261006'!C959="","",'20230101-20261006'!C959)</f>
        <v>7730.99</v>
      </c>
      <c r="D150" s="8">
        <f t="shared" si="92"/>
        <v>-2.4407119400016164E-4</v>
      </c>
      <c r="E150" s="8">
        <f t="shared" si="93"/>
        <v>8.7069362648366511E-2</v>
      </c>
      <c r="F150" s="8">
        <f t="shared" si="94"/>
        <v>8.7334749739013118E-2</v>
      </c>
      <c r="G150" s="8">
        <f t="shared" si="95"/>
        <v>-2.4407119400005062E-4</v>
      </c>
      <c r="H150" s="8">
        <f t="shared" si="86"/>
        <v>7.2032518206808227E-3</v>
      </c>
      <c r="I150" s="8">
        <f t="shared" si="96"/>
        <v>0.10815688230673248</v>
      </c>
      <c r="J150" s="8">
        <f t="shared" si="97"/>
        <v>0.11790397394659502</v>
      </c>
      <c r="K150" s="8">
        <f t="shared" si="98"/>
        <v>-8.7190777267316388E-3</v>
      </c>
      <c r="L150" s="8">
        <f t="shared" si="87"/>
        <v>-2.4407119400016164E-4</v>
      </c>
      <c r="M150" s="8">
        <f t="shared" si="84"/>
        <v>7.2032518206808227E-3</v>
      </c>
      <c r="N150" s="8">
        <f t="shared" si="85"/>
        <v>-7.4473230146809843E-3</v>
      </c>
      <c r="O150" s="8">
        <f t="shared" si="99"/>
        <v>-3.0071105277362342E-2</v>
      </c>
      <c r="P150" s="8">
        <f t="shared" si="100"/>
        <v>5.9570747740664542E-8</v>
      </c>
      <c r="Q150" s="8">
        <f t="shared" si="101"/>
        <v>0</v>
      </c>
      <c r="R150" s="8">
        <f t="shared" si="90"/>
        <v>-0.1</v>
      </c>
      <c r="S150" s="8">
        <f t="shared" ref="S150:S181" si="103">STDEV(D131:D150)*SQRT(252)</f>
        <v>2.6931022136838817E-2</v>
      </c>
      <c r="T150" s="8">
        <f t="shared" si="102"/>
        <v>0.10690264133030589</v>
      </c>
      <c r="U150" s="6">
        <f t="shared" si="82"/>
        <v>-3.7572392358515838E-3</v>
      </c>
      <c r="V150" s="6">
        <f t="shared" si="91"/>
        <v>1.4116846675422594E-5</v>
      </c>
    </row>
    <row r="151" spans="1:22">
      <c r="A151" s="20">
        <f>IF('20230101-20261006'!A960="","",'20230101-20261006'!A960)</f>
        <v>46262</v>
      </c>
      <c r="B151" s="21">
        <f>IF('20230101-20261006'!B960="","",'20230101-20261006'!B960)</f>
        <v>5665153.2126644701</v>
      </c>
      <c r="C151" s="21">
        <f>IF('20230101-20261006'!C960="","",'20230101-20261006'!C960)</f>
        <v>7711.76</v>
      </c>
      <c r="D151" s="8">
        <f t="shared" si="92"/>
        <v>-4.2012682822833991E-4</v>
      </c>
      <c r="E151" s="8">
        <f t="shared" si="93"/>
        <v>8.6612655644972891E-2</v>
      </c>
      <c r="F151" s="8">
        <f t="shared" si="94"/>
        <v>8.7334749739013118E-2</v>
      </c>
      <c r="G151" s="8">
        <f t="shared" si="95"/>
        <v>-6.6409548137180696E-4</v>
      </c>
      <c r="H151" s="8">
        <f t="shared" si="86"/>
        <v>-2.4873916535915752E-3</v>
      </c>
      <c r="I151" s="8">
        <f t="shared" si="96"/>
        <v>0.10540046212681276</v>
      </c>
      <c r="J151" s="8">
        <f t="shared" si="97"/>
        <v>0.11790397394659502</v>
      </c>
      <c r="K151" s="8">
        <f t="shared" si="98"/>
        <v>-1.118478161915859E-2</v>
      </c>
      <c r="L151" s="8">
        <f t="shared" si="87"/>
        <v>-4.2012682822833991E-4</v>
      </c>
      <c r="M151" s="8">
        <f t="shared" si="84"/>
        <v>-2.4873916535915752E-3</v>
      </c>
      <c r="N151" s="8">
        <f t="shared" si="85"/>
        <v>2.0672648253632353E-3</v>
      </c>
      <c r="O151" s="8">
        <f t="shared" si="99"/>
        <v>-2.8066005390198767E-2</v>
      </c>
      <c r="P151" s="8">
        <f t="shared" si="100"/>
        <v>1.7650655179720504E-7</v>
      </c>
      <c r="Q151" s="8">
        <f t="shared" si="101"/>
        <v>6.1871172383570308E-6</v>
      </c>
      <c r="R151" s="8">
        <f t="shared" si="90"/>
        <v>-0.1</v>
      </c>
      <c r="S151" s="8">
        <f t="shared" si="103"/>
        <v>2.7185804480982269E-2</v>
      </c>
      <c r="T151" s="8">
        <f t="shared" si="102"/>
        <v>0.10626745332130384</v>
      </c>
      <c r="U151" s="6">
        <f t="shared" ref="U151:U170" si="104">H158</f>
        <v>-5.8404373850180491E-3</v>
      </c>
      <c r="V151" s="6">
        <f t="shared" si="91"/>
        <v>3.4110708848316467E-5</v>
      </c>
    </row>
    <row r="152" spans="1:22">
      <c r="A152" s="20">
        <f>IF('20230101-20261006'!A961="","",'20230101-20261006'!A961)</f>
        <v>46265</v>
      </c>
      <c r="B152" s="21">
        <f>IF('20230101-20261006'!B961="","",'20230101-20261006'!B961)</f>
        <v>5671477.9912720704</v>
      </c>
      <c r="C152" s="21">
        <f>IF('20230101-20261006'!C961="","",'20230101-20261006'!C961)</f>
        <v>7686.14</v>
      </c>
      <c r="D152" s="8">
        <f t="shared" si="92"/>
        <v>1.1164355790875824E-3</v>
      </c>
      <c r="E152" s="8">
        <f t="shared" si="93"/>
        <v>8.7825788674421812E-2</v>
      </c>
      <c r="F152" s="8">
        <f t="shared" si="94"/>
        <v>8.7825788674421812E-2</v>
      </c>
      <c r="G152" s="8">
        <f t="shared" si="95"/>
        <v>0</v>
      </c>
      <c r="H152" s="8">
        <f t="shared" si="86"/>
        <v>-3.3221988236148414E-3</v>
      </c>
      <c r="I152" s="8">
        <f t="shared" si="96"/>
        <v>0.10172810201191185</v>
      </c>
      <c r="J152" s="8">
        <f t="shared" si="97"/>
        <v>0.11790397394659502</v>
      </c>
      <c r="K152" s="8">
        <f t="shared" si="98"/>
        <v>-1.4469822374435837E-2</v>
      </c>
      <c r="L152" s="8">
        <f t="shared" si="87"/>
        <v>1.1164355790875824E-3</v>
      </c>
      <c r="M152" s="8">
        <f t="shared" si="84"/>
        <v>-3.3221988236148414E-3</v>
      </c>
      <c r="N152" s="8">
        <f t="shared" si="85"/>
        <v>4.4386344027024238E-3</v>
      </c>
      <c r="O152" s="8">
        <f t="shared" si="99"/>
        <v>-2.3751945724567847E-2</v>
      </c>
      <c r="P152" s="8">
        <f t="shared" si="100"/>
        <v>0</v>
      </c>
      <c r="Q152" s="8">
        <f t="shared" si="101"/>
        <v>1.1037005023627837E-5</v>
      </c>
      <c r="R152" s="8">
        <f t="shared" si="90"/>
        <v>-0.1</v>
      </c>
      <c r="S152" s="8">
        <f t="shared" si="103"/>
        <v>2.5764722843647503E-2</v>
      </c>
      <c r="T152" s="8">
        <f t="shared" si="102"/>
        <v>9.5039563325024085E-2</v>
      </c>
      <c r="U152" s="6">
        <f t="shared" si="104"/>
        <v>-4.8426276337327767E-3</v>
      </c>
      <c r="V152" s="6">
        <f t="shared" si="91"/>
        <v>2.3451042398992313E-5</v>
      </c>
    </row>
    <row r="153" spans="1:22">
      <c r="A153" s="20">
        <f>IF('20230101-20261006'!A962="","",'20230101-20261006'!A962)</f>
        <v>46266</v>
      </c>
      <c r="B153" s="21">
        <f>IF('20230101-20261006'!B962="","",'20230101-20261006'!B962)</f>
        <v>5663084.3658606699</v>
      </c>
      <c r="C153" s="21">
        <f>IF('20230101-20261006'!C962="","",'20230101-20261006'!C962)</f>
        <v>7631.47</v>
      </c>
      <c r="D153" s="8">
        <f t="shared" si="92"/>
        <v>-1.4799714332520697E-3</v>
      </c>
      <c r="E153" s="8">
        <f t="shared" si="93"/>
        <v>8.6215837582828803E-2</v>
      </c>
      <c r="F153" s="8">
        <f t="shared" si="94"/>
        <v>8.7825788674421812E-2</v>
      </c>
      <c r="G153" s="8">
        <f t="shared" si="95"/>
        <v>-1.4799714332520697E-3</v>
      </c>
      <c r="H153" s="8">
        <f t="shared" si="86"/>
        <v>-7.1128030454818969E-3</v>
      </c>
      <c r="I153" s="8">
        <f t="shared" si="96"/>
        <v>9.389172701262849E-2</v>
      </c>
      <c r="J153" s="8">
        <f t="shared" si="97"/>
        <v>0.11790397394659502</v>
      </c>
      <c r="K153" s="8">
        <f t="shared" si="98"/>
        <v>-2.14797044232653E-2</v>
      </c>
      <c r="L153" s="8">
        <f t="shared" si="87"/>
        <v>-1.4799714332520697E-3</v>
      </c>
      <c r="M153" s="8">
        <f t="shared" si="84"/>
        <v>-7.1128030454818969E-3</v>
      </c>
      <c r="N153" s="8">
        <f t="shared" si="85"/>
        <v>5.6328316122298272E-3</v>
      </c>
      <c r="O153" s="8">
        <f t="shared" si="99"/>
        <v>-1.8252904823067295E-2</v>
      </c>
      <c r="P153" s="8">
        <f t="shared" si="100"/>
        <v>2.1903154432421856E-6</v>
      </c>
      <c r="Q153" s="8">
        <f t="shared" si="101"/>
        <v>5.0591967163816547E-5</v>
      </c>
      <c r="R153" s="8">
        <f t="shared" si="90"/>
        <v>-0.1</v>
      </c>
      <c r="S153" s="8">
        <f t="shared" si="103"/>
        <v>2.4405390170179897E-2</v>
      </c>
      <c r="T153" s="8">
        <f t="shared" si="102"/>
        <v>7.3647254375256765E-2</v>
      </c>
      <c r="U153" s="6">
        <f t="shared" si="104"/>
        <v>-5.848336118255304E-3</v>
      </c>
      <c r="V153" s="6">
        <f t="shared" si="91"/>
        <v>3.4203035352089519E-5</v>
      </c>
    </row>
    <row r="154" spans="1:22">
      <c r="A154" s="20">
        <f>IF('20230101-20261006'!A963="","",'20230101-20261006'!A963)</f>
        <v>46267</v>
      </c>
      <c r="B154" s="21">
        <f>IF('20230101-20261006'!B963="","",'20230101-20261006'!B963)</f>
        <v>5667202.17465307</v>
      </c>
      <c r="C154" s="21">
        <f>IF('20230101-20261006'!C963="","",'20230101-20261006'!C963)</f>
        <v>7666.6</v>
      </c>
      <c r="D154" s="8">
        <f t="shared" si="92"/>
        <v>7.2713181128358784E-4</v>
      </c>
      <c r="E154" s="8">
        <f t="shared" si="93"/>
        <v>8.7005659672255264E-2</v>
      </c>
      <c r="F154" s="8">
        <f t="shared" si="94"/>
        <v>8.7825788674421812E-2</v>
      </c>
      <c r="G154" s="8">
        <f t="shared" si="95"/>
        <v>-7.5391575627736795E-4</v>
      </c>
      <c r="H154" s="8">
        <f t="shared" si="86"/>
        <v>4.6033070954876187E-3</v>
      </c>
      <c r="I154" s="8">
        <f t="shared" si="96"/>
        <v>9.8927246561280935E-2</v>
      </c>
      <c r="J154" s="8">
        <f t="shared" si="97"/>
        <v>0.11790397394659502</v>
      </c>
      <c r="K154" s="8">
        <f t="shared" si="98"/>
        <v>-1.6975275003558221E-2</v>
      </c>
      <c r="L154" s="8">
        <f t="shared" si="87"/>
        <v>7.2713181128358784E-4</v>
      </c>
      <c r="M154" s="8">
        <f t="shared" si="84"/>
        <v>4.6033070954876187E-3</v>
      </c>
      <c r="N154" s="8">
        <f t="shared" si="85"/>
        <v>-3.8761752842040309E-3</v>
      </c>
      <c r="O154" s="8">
        <f t="shared" si="99"/>
        <v>-2.2058328648731251E-2</v>
      </c>
      <c r="P154" s="8">
        <f t="shared" si="100"/>
        <v>0</v>
      </c>
      <c r="Q154" s="8">
        <f t="shared" si="101"/>
        <v>0</v>
      </c>
      <c r="R154" s="8">
        <f t="shared" si="90"/>
        <v>-0.1</v>
      </c>
      <c r="S154" s="8">
        <f t="shared" si="103"/>
        <v>2.2167466481618908E-2</v>
      </c>
      <c r="T154" s="8">
        <f t="shared" si="102"/>
        <v>7.5852940009243058E-2</v>
      </c>
      <c r="U154" s="6">
        <f t="shared" si="104"/>
        <v>8.5988645494421423E-3</v>
      </c>
      <c r="V154" s="6">
        <f t="shared" si="91"/>
        <v>0</v>
      </c>
    </row>
    <row r="155" spans="1:22">
      <c r="A155" s="20">
        <f>IF('20230101-20261006'!A964="","",'20230101-20261006'!A964)</f>
        <v>46268</v>
      </c>
      <c r="B155" s="21">
        <f>IF('20230101-20261006'!B964="","",'20230101-20261006'!B964)</f>
        <v>5659588.5039534699</v>
      </c>
      <c r="C155" s="21">
        <f>IF('20230101-20261006'!C964="","",'20230101-20261006'!C964)</f>
        <v>7747.71</v>
      </c>
      <c r="D155" s="8">
        <f t="shared" si="92"/>
        <v>-1.3434619879370002E-3</v>
      </c>
      <c r="E155" s="8">
        <f t="shared" si="93"/>
        <v>8.5545308887813309E-2</v>
      </c>
      <c r="F155" s="8">
        <f t="shared" si="94"/>
        <v>8.7825788674421812E-2</v>
      </c>
      <c r="G155" s="8">
        <f t="shared" si="95"/>
        <v>-2.09636488705367E-3</v>
      </c>
      <c r="H155" s="8">
        <f t="shared" si="86"/>
        <v>1.0579657214410565E-2</v>
      </c>
      <c r="I155" s="8">
        <f t="shared" si="96"/>
        <v>0.1105535201334753</v>
      </c>
      <c r="J155" s="8">
        <f t="shared" si="97"/>
        <v>0.11790397394659502</v>
      </c>
      <c r="K155" s="8">
        <f t="shared" si="98"/>
        <v>-6.5752103798056849E-3</v>
      </c>
      <c r="L155" s="8">
        <f t="shared" si="87"/>
        <v>-1.3434619879370002E-3</v>
      </c>
      <c r="M155" s="8">
        <f t="shared" si="84"/>
        <v>1.0579657214410565E-2</v>
      </c>
      <c r="N155" s="8">
        <f t="shared" si="85"/>
        <v>-1.1923119202347565E-2</v>
      </c>
      <c r="O155" s="8">
        <f t="shared" si="99"/>
        <v>-3.3718443769195416E-2</v>
      </c>
      <c r="P155" s="8">
        <f t="shared" si="100"/>
        <v>1.8048901130316366E-6</v>
      </c>
      <c r="Q155" s="8">
        <f t="shared" si="101"/>
        <v>0</v>
      </c>
      <c r="R155" s="8">
        <f t="shared" si="90"/>
        <v>-0.1</v>
      </c>
      <c r="S155" s="8">
        <f t="shared" si="103"/>
        <v>2.2577318902112307E-2</v>
      </c>
      <c r="T155" s="8">
        <f t="shared" si="102"/>
        <v>8.4933599433221443E-2</v>
      </c>
      <c r="U155" s="6">
        <f t="shared" si="104"/>
        <v>-4.8321923264785793E-3</v>
      </c>
      <c r="V155" s="6">
        <f t="shared" si="91"/>
        <v>2.3350082680078463E-5</v>
      </c>
    </row>
    <row r="156" spans="1:22">
      <c r="A156" s="20">
        <f>IF('20230101-20261006'!A965="","",'20230101-20261006'!A965)</f>
        <v>46269</v>
      </c>
      <c r="B156" s="21">
        <f>IF('20230101-20261006'!B965="","",'20230101-20261006'!B965)</f>
        <v>5673360.1816224698</v>
      </c>
      <c r="C156" s="21">
        <f>IF('20230101-20261006'!C965="","",'20230101-20261006'!C965)</f>
        <v>7718.6</v>
      </c>
      <c r="D156" s="8">
        <f t="shared" si="92"/>
        <v>2.4333355082934993E-3</v>
      </c>
      <c r="E156" s="8">
        <f t="shared" si="93"/>
        <v>8.8186804833791488E-2</v>
      </c>
      <c r="F156" s="8">
        <f t="shared" si="94"/>
        <v>8.8186804833791488E-2</v>
      </c>
      <c r="G156" s="8">
        <f t="shared" si="95"/>
        <v>0</v>
      </c>
      <c r="H156" s="8">
        <f t="shared" si="86"/>
        <v>-3.7572392358515838E-3</v>
      </c>
      <c r="I156" s="8">
        <f t="shared" si="96"/>
        <v>0.10638090487411667</v>
      </c>
      <c r="J156" s="8">
        <f t="shared" si="97"/>
        <v>0.11790397394659502</v>
      </c>
      <c r="K156" s="8">
        <f t="shared" si="98"/>
        <v>-1.0307744977234412E-2</v>
      </c>
      <c r="L156" s="8">
        <f t="shared" si="87"/>
        <v>2.4333355082934993E-3</v>
      </c>
      <c r="M156" s="8">
        <f t="shared" si="84"/>
        <v>-3.7572392358515838E-3</v>
      </c>
      <c r="N156" s="8">
        <f t="shared" si="85"/>
        <v>6.1905747441450831E-3</v>
      </c>
      <c r="O156" s="8">
        <f t="shared" si="99"/>
        <v>-2.7736605571459738E-2</v>
      </c>
      <c r="P156" s="8">
        <f t="shared" si="100"/>
        <v>0</v>
      </c>
      <c r="Q156" s="8">
        <f t="shared" si="101"/>
        <v>1.4116846675422594E-5</v>
      </c>
      <c r="R156" s="8">
        <f t="shared" si="90"/>
        <v>-0.1</v>
      </c>
      <c r="S156" s="8">
        <f t="shared" si="103"/>
        <v>2.3213494101102752E-2</v>
      </c>
      <c r="T156" s="8">
        <f t="shared" si="102"/>
        <v>8.3043123911282185E-2</v>
      </c>
      <c r="U156" s="6">
        <f t="shared" si="104"/>
        <v>-4.4947624534447117E-3</v>
      </c>
      <c r="V156" s="6">
        <f t="shared" si="91"/>
        <v>2.0202889512896325E-5</v>
      </c>
    </row>
    <row r="157" spans="1:22">
      <c r="A157" s="20">
        <f>IF('20230101-20261006'!A966="","",'20230101-20261006'!A966)</f>
        <v>46272</v>
      </c>
      <c r="B157" s="21">
        <f>IF('20230101-20261006'!B966="","",'20230101-20261006'!B966)</f>
        <v>5673360.15860797</v>
      </c>
      <c r="C157" s="21" t="str">
        <f>IF('20230101-20261006'!C966="","",'20230101-20261006'!C966)</f>
        <v/>
      </c>
      <c r="D157" s="8">
        <f t="shared" si="92"/>
        <v>-4.0565906189726775E-9</v>
      </c>
      <c r="E157" s="8">
        <f t="shared" si="93"/>
        <v>8.8186800419463029E-2</v>
      </c>
      <c r="F157" s="8">
        <f t="shared" si="94"/>
        <v>8.8186804833791488E-2</v>
      </c>
      <c r="G157" s="8">
        <f t="shared" si="95"/>
        <v>-4.0565907299949799E-9</v>
      </c>
      <c r="H157" s="8" t="str">
        <f>""</f>
        <v/>
      </c>
      <c r="I157" s="8">
        <f t="shared" si="96"/>
        <v>0.10638090487411667</v>
      </c>
      <c r="J157" s="8">
        <f t="shared" si="97"/>
        <v>0.11790397394659502</v>
      </c>
      <c r="K157" s="8">
        <f t="shared" si="98"/>
        <v>-1.0307744977234412E-2</v>
      </c>
      <c r="L157" s="8" t="str">
        <f>""</f>
        <v/>
      </c>
      <c r="M157" s="8" t="str">
        <f>""</f>
        <v/>
      </c>
      <c r="N157" s="8" t="str">
        <f>""</f>
        <v/>
      </c>
      <c r="O157" s="8">
        <f t="shared" si="99"/>
        <v>-2.7736605571459738E-2</v>
      </c>
      <c r="P157" s="8">
        <f t="shared" si="100"/>
        <v>1.6455927449937131E-17</v>
      </c>
      <c r="Q157" s="8" t="str">
        <f t="shared" si="101"/>
        <v/>
      </c>
      <c r="R157" s="8">
        <f t="shared" si="90"/>
        <v>-0.1</v>
      </c>
      <c r="S157" s="8">
        <f t="shared" si="103"/>
        <v>2.2894009023984276E-2</v>
      </c>
      <c r="T157" s="8">
        <f t="shared" ref="T157:T176" si="105">STDEV(H137:H157)*SQRT(252)</f>
        <v>8.3043123911282185E-2</v>
      </c>
      <c r="U157" s="6">
        <f t="shared" si="104"/>
        <v>-4.4715538254063159E-3</v>
      </c>
      <c r="V157" s="6">
        <f t="shared" si="91"/>
        <v>1.9994793613505857E-5</v>
      </c>
    </row>
    <row r="158" spans="1:22">
      <c r="A158" s="20">
        <f>IF('20230101-20261006'!A967="","",'20230101-20261006'!A967)</f>
        <v>46273</v>
      </c>
      <c r="B158" s="21">
        <f>IF('20230101-20261006'!B967="","",'20230101-20261006'!B967)</f>
        <v>5690536.7394369701</v>
      </c>
      <c r="C158" s="21">
        <f>IF('20230101-20261006'!C967="","",'20230101-20261006'!C967)</f>
        <v>7673.52</v>
      </c>
      <c r="D158" s="8">
        <f t="shared" si="92"/>
        <v>3.0275851257104414E-3</v>
      </c>
      <c r="E158" s="8">
        <f t="shared" si="93"/>
        <v>9.1481378590407392E-2</v>
      </c>
      <c r="F158" s="8">
        <f t="shared" si="94"/>
        <v>9.1481378590407392E-2</v>
      </c>
      <c r="G158" s="8">
        <f t="shared" si="95"/>
        <v>0</v>
      </c>
      <c r="H158" s="8">
        <f>C158/C156-1</f>
        <v>-5.8404373850180491E-3</v>
      </c>
      <c r="I158" s="8">
        <f t="shared" si="96"/>
        <v>9.9919156475219761E-2</v>
      </c>
      <c r="J158" s="8">
        <f t="shared" si="97"/>
        <v>0.11790397394659502</v>
      </c>
      <c r="K158" s="8">
        <f t="shared" si="98"/>
        <v>-1.6087980623132214E-2</v>
      </c>
      <c r="L158" s="8">
        <f>B158/B156-1</f>
        <v>3.0275810568380912E-3</v>
      </c>
      <c r="M158" s="8">
        <f t="shared" ref="M158:M177" si="106">H158</f>
        <v>-5.8404373850180491E-3</v>
      </c>
      <c r="N158" s="8">
        <f t="shared" ref="N158:N177" si="107">L158-M158</f>
        <v>8.8680184418561403E-3</v>
      </c>
      <c r="O158" s="8">
        <f t="shared" si="99"/>
        <v>-1.9114555859325755E-2</v>
      </c>
      <c r="P158" s="8">
        <f t="shared" si="100"/>
        <v>0</v>
      </c>
      <c r="Q158" s="8">
        <f t="shared" si="101"/>
        <v>3.4110708848316467E-5</v>
      </c>
      <c r="R158" s="8">
        <f t="shared" si="90"/>
        <v>-0.1</v>
      </c>
      <c r="S158" s="8">
        <f t="shared" si="103"/>
        <v>2.3256948120867676E-2</v>
      </c>
      <c r="T158" s="8">
        <f t="shared" si="105"/>
        <v>8.5395385204201632E-2</v>
      </c>
      <c r="U158" s="6">
        <f t="shared" si="104"/>
        <v>1.1381377444612539E-2</v>
      </c>
      <c r="V158" s="6">
        <f t="shared" si="91"/>
        <v>0</v>
      </c>
    </row>
    <row r="159" spans="1:22">
      <c r="A159" s="20">
        <f>IF('20230101-20261006'!A968="","",'20230101-20261006'!A968)</f>
        <v>46274</v>
      </c>
      <c r="B159" s="21">
        <f>IF('20230101-20261006'!B968="","",'20230101-20261006'!B968)</f>
        <v>5700696.1758259796</v>
      </c>
      <c r="C159" s="21">
        <f>IF('20230101-20261006'!C968="","",'20230101-20261006'!C968)</f>
        <v>7636.36</v>
      </c>
      <c r="D159" s="8">
        <f t="shared" si="92"/>
        <v>1.7853212893963466E-3</v>
      </c>
      <c r="E159" s="8">
        <f t="shared" si="93"/>
        <v>9.343002353258445E-2</v>
      </c>
      <c r="F159" s="8">
        <f t="shared" si="94"/>
        <v>9.343002353258445E-2</v>
      </c>
      <c r="G159" s="8">
        <f t="shared" si="95"/>
        <v>0</v>
      </c>
      <c r="H159" s="8">
        <f t="shared" ref="H159:H177" si="108">C159/C158-1</f>
        <v>-4.8426276337327767E-3</v>
      </c>
      <c r="I159" s="8">
        <f t="shared" si="96"/>
        <v>9.4592657573200789E-2</v>
      </c>
      <c r="J159" s="8">
        <f t="shared" si="97"/>
        <v>0.11790397394659502</v>
      </c>
      <c r="K159" s="8">
        <f t="shared" si="98"/>
        <v>-2.085270015732843E-2</v>
      </c>
      <c r="L159" s="8">
        <f t="shared" ref="L159:L177" si="109">B159/B158-1</f>
        <v>1.7853212893963466E-3</v>
      </c>
      <c r="M159" s="8">
        <f t="shared" si="106"/>
        <v>-4.8426276337327767E-3</v>
      </c>
      <c r="N159" s="8">
        <f t="shared" si="107"/>
        <v>6.6279489231291233E-3</v>
      </c>
      <c r="O159" s="8">
        <f t="shared" si="99"/>
        <v>-1.2613297236120591E-2</v>
      </c>
      <c r="P159" s="8">
        <f t="shared" si="100"/>
        <v>0</v>
      </c>
      <c r="Q159" s="8">
        <f t="shared" si="101"/>
        <v>2.3451042398992313E-5</v>
      </c>
      <c r="R159" s="8">
        <f t="shared" si="90"/>
        <v>-0.1</v>
      </c>
      <c r="S159" s="8">
        <f t="shared" si="103"/>
        <v>2.3094493906368939E-2</v>
      </c>
      <c r="T159" s="8">
        <f t="shared" si="105"/>
        <v>8.627298878314292E-2</v>
      </c>
      <c r="U159" s="6">
        <f t="shared" si="104"/>
        <v>1.6680283224399517E-3</v>
      </c>
      <c r="V159" s="6">
        <f t="shared" si="91"/>
        <v>0</v>
      </c>
    </row>
    <row r="160" spans="1:22">
      <c r="A160" s="20">
        <f>IF('20230101-20261006'!A969="","",'20230101-20261006'!A969)</f>
        <v>46275</v>
      </c>
      <c r="B160" s="21">
        <f>IF('20230101-20261006'!B969="","",'20230101-20261006'!B969)</f>
        <v>5699962.39281148</v>
      </c>
      <c r="C160" s="21">
        <f>IF('20230101-20261006'!C969="","",'20230101-20261006'!C969)</f>
        <v>7591.7</v>
      </c>
      <c r="D160" s="8">
        <f t="shared" si="92"/>
        <v>-1.2871814105985813E-4</v>
      </c>
      <c r="E160" s="8">
        <f t="shared" si="93"/>
        <v>9.3289279252576351E-2</v>
      </c>
      <c r="F160" s="8">
        <f t="shared" si="94"/>
        <v>9.343002353258445E-2</v>
      </c>
      <c r="G160" s="8">
        <f t="shared" si="95"/>
        <v>-1.2871814105985813E-4</v>
      </c>
      <c r="H160" s="8">
        <f t="shared" si="108"/>
        <v>-5.848336118255304E-3</v>
      </c>
      <c r="I160" s="8">
        <f t="shared" si="96"/>
        <v>8.81911117991383E-2</v>
      </c>
      <c r="J160" s="8">
        <f t="shared" si="97"/>
        <v>0.11790397394659502</v>
      </c>
      <c r="K160" s="8">
        <f t="shared" si="98"/>
        <v>-2.6579082676090549E-2</v>
      </c>
      <c r="L160" s="8">
        <f t="shared" si="109"/>
        <v>-1.2871814105985813E-4</v>
      </c>
      <c r="M160" s="8">
        <f t="shared" si="106"/>
        <v>-5.848336118255304E-3</v>
      </c>
      <c r="N160" s="8">
        <f t="shared" si="107"/>
        <v>5.7196179771954458E-3</v>
      </c>
      <c r="O160" s="8">
        <f t="shared" si="99"/>
        <v>-6.9658225005485574E-3</v>
      </c>
      <c r="P160" s="8">
        <f t="shared" si="100"/>
        <v>1.6568359837905534E-8</v>
      </c>
      <c r="Q160" s="8">
        <f t="shared" si="101"/>
        <v>3.4203035352089519E-5</v>
      </c>
      <c r="R160" s="8">
        <f t="shared" si="90"/>
        <v>-0.1</v>
      </c>
      <c r="S160" s="8">
        <f t="shared" si="103"/>
        <v>2.2237117886994184E-2</v>
      </c>
      <c r="T160" s="8">
        <f t="shared" si="105"/>
        <v>8.732888533803751E-2</v>
      </c>
      <c r="U160" s="6">
        <f t="shared" si="104"/>
        <v>1.49271289458206E-2</v>
      </c>
      <c r="V160" s="6">
        <f t="shared" si="91"/>
        <v>0</v>
      </c>
    </row>
    <row r="161" spans="1:22">
      <c r="A161" s="20">
        <f>IF('20230101-20261006'!A970="","",'20230101-20261006'!A970)</f>
        <v>46276</v>
      </c>
      <c r="B161" s="21">
        <f>IF('20230101-20261006'!B970="","",'20230101-20261006'!B970)</f>
        <v>5701866.3476659702</v>
      </c>
      <c r="C161" s="21">
        <f>IF('20230101-20261006'!C970="","",'20230101-20261006'!C970)</f>
        <v>7656.98</v>
      </c>
      <c r="D161" s="8">
        <f t="shared" si="92"/>
        <v>3.3402937129745069E-4</v>
      </c>
      <c r="E161" s="8">
        <f t="shared" si="93"/>
        <v>9.3654469983171396E-2</v>
      </c>
      <c r="F161" s="8">
        <f t="shared" si="94"/>
        <v>9.3654469983171396E-2</v>
      </c>
      <c r="G161" s="8">
        <f t="shared" si="95"/>
        <v>0</v>
      </c>
      <c r="H161" s="8">
        <f t="shared" si="108"/>
        <v>8.5988645494421423E-3</v>
      </c>
      <c r="I161" s="8">
        <f t="shared" si="96"/>
        <v>9.7548319773405945E-2</v>
      </c>
      <c r="J161" s="8">
        <f t="shared" si="97"/>
        <v>0.11790397394659502</v>
      </c>
      <c r="K161" s="8">
        <f t="shared" si="98"/>
        <v>-1.8208768058428526E-2</v>
      </c>
      <c r="L161" s="8">
        <f t="shared" si="109"/>
        <v>3.3402937129745069E-4</v>
      </c>
      <c r="M161" s="8">
        <f t="shared" si="106"/>
        <v>8.5988645494421423E-3</v>
      </c>
      <c r="N161" s="8">
        <f t="shared" si="107"/>
        <v>-8.2648351781446916E-3</v>
      </c>
      <c r="O161" s="8">
        <f t="shared" si="99"/>
        <v>-1.5173086303845951E-2</v>
      </c>
      <c r="P161" s="8">
        <f t="shared" si="100"/>
        <v>0</v>
      </c>
      <c r="Q161" s="8">
        <f t="shared" si="101"/>
        <v>0</v>
      </c>
      <c r="R161" s="8">
        <f t="shared" si="90"/>
        <v>-0.1</v>
      </c>
      <c r="S161" s="8">
        <f t="shared" si="103"/>
        <v>2.0691707741374604E-2</v>
      </c>
      <c r="T161" s="8">
        <f t="shared" si="105"/>
        <v>8.9981361155558312E-2</v>
      </c>
      <c r="U161" s="6">
        <f t="shared" si="104"/>
        <v>-7.727278581226571E-6</v>
      </c>
      <c r="V161" s="6">
        <f t="shared" si="91"/>
        <v>5.9710834271882929E-11</v>
      </c>
    </row>
    <row r="162" spans="1:22">
      <c r="A162" s="20">
        <f>IF('20230101-20261006'!A971="","",'20230101-20261006'!A971)</f>
        <v>46279</v>
      </c>
      <c r="B162" s="21">
        <f>IF('20230101-20261006'!B971="","",'20230101-20261006'!B971)</f>
        <v>5701916.0336949704</v>
      </c>
      <c r="C162" s="21">
        <f>IF('20230101-20261006'!C971="","",'20230101-20261006'!C971)</f>
        <v>7619.98</v>
      </c>
      <c r="D162" s="8">
        <f t="shared" si="92"/>
        <v>8.7139939750624507E-6</v>
      </c>
      <c r="E162" s="8">
        <f t="shared" si="93"/>
        <v>9.3664000081633558E-2</v>
      </c>
      <c r="F162" s="8">
        <f t="shared" si="94"/>
        <v>9.3664000081633558E-2</v>
      </c>
      <c r="G162" s="8">
        <f t="shared" si="95"/>
        <v>0</v>
      </c>
      <c r="H162" s="8">
        <f t="shared" si="108"/>
        <v>-4.8321923264785793E-3</v>
      </c>
      <c r="I162" s="8">
        <f t="shared" si="96"/>
        <v>9.2244755204657469E-2</v>
      </c>
      <c r="J162" s="8">
        <f t="shared" si="97"/>
        <v>0.11790397394659502</v>
      </c>
      <c r="K162" s="8">
        <f t="shared" si="98"/>
        <v>-2.2952972115620529E-2</v>
      </c>
      <c r="L162" s="8">
        <f t="shared" si="109"/>
        <v>8.7139939750624507E-6</v>
      </c>
      <c r="M162" s="8">
        <f t="shared" si="106"/>
        <v>-4.8321923264785793E-3</v>
      </c>
      <c r="N162" s="8">
        <f t="shared" si="107"/>
        <v>4.8409063204536418E-3</v>
      </c>
      <c r="O162" s="8">
        <f t="shared" si="99"/>
        <v>-1.0405631472781507E-2</v>
      </c>
      <c r="P162" s="8">
        <f t="shared" si="100"/>
        <v>0</v>
      </c>
      <c r="Q162" s="8">
        <f t="shared" si="101"/>
        <v>2.3350082680078463E-5</v>
      </c>
      <c r="R162" s="8">
        <f t="shared" ref="R162:R177" si="110">-10%</f>
        <v>-0.1</v>
      </c>
      <c r="S162" s="8">
        <f t="shared" si="103"/>
        <v>2.02156808090618E-2</v>
      </c>
      <c r="T162" s="8">
        <f t="shared" si="105"/>
        <v>9.1030358591186286E-2</v>
      </c>
      <c r="U162" s="6">
        <f t="shared" si="104"/>
        <v>-7.5483216221229332E-3</v>
      </c>
      <c r="V162" s="6">
        <f t="shared" ref="V162:V193" si="111">MIN(U162,0)^2</f>
        <v>5.6977159311008592E-5</v>
      </c>
    </row>
    <row r="163" spans="1:22">
      <c r="A163" s="20">
        <f>IF('20230101-20261006'!A972="","",'20230101-20261006'!A972)</f>
        <v>46280</v>
      </c>
      <c r="B163" s="21">
        <f>IF('20230101-20261006'!B972="","",'20230101-20261006'!B972)</f>
        <v>5701941.0997239696</v>
      </c>
      <c r="C163" s="21">
        <f>IF('20230101-20261006'!C972="","",'20230101-20261006'!C972)</f>
        <v>7585.73</v>
      </c>
      <c r="D163" s="8">
        <f t="shared" ref="D163:D177" si="112">IF(OR(B163="",B162=""),"",B163/B162-1)</f>
        <v>4.3960712243773514E-6</v>
      </c>
      <c r="E163" s="8">
        <f t="shared" ref="E163:E194" si="113">IF(D163="",E162,(1+E162)*(1+D163)-1)</f>
        <v>9.3668807906473361E-2</v>
      </c>
      <c r="F163" s="8">
        <f t="shared" ref="F163:F194" si="114">MAX(F162,E163)</f>
        <v>9.3668807906473361E-2</v>
      </c>
      <c r="G163" s="8">
        <f t="shared" ref="G163:G194" si="115">(1+E163)/(1+F163)-1</f>
        <v>0</v>
      </c>
      <c r="H163" s="8">
        <f t="shared" si="108"/>
        <v>-4.4947624534447117E-3</v>
      </c>
      <c r="I163" s="8">
        <f t="shared" ref="I163:I194" si="116">IF(H163="",I162,(1+I162)*(1+H163)-1)</f>
        <v>8.7335374488991757E-2</v>
      </c>
      <c r="J163" s="8">
        <f t="shared" ref="J163:J194" si="117">MAX(J162,I163)</f>
        <v>0.11790397394659502</v>
      </c>
      <c r="K163" s="8">
        <f t="shared" ref="K163:K194" si="118">(1+I163)/(1+J163)-1</f>
        <v>-2.7344566411804827E-2</v>
      </c>
      <c r="L163" s="8">
        <f t="shared" si="109"/>
        <v>4.3960712243773514E-6</v>
      </c>
      <c r="M163" s="8">
        <f t="shared" si="106"/>
        <v>-4.4947624534447117E-3</v>
      </c>
      <c r="N163" s="8">
        <f t="shared" si="107"/>
        <v>4.4991585246690891E-3</v>
      </c>
      <c r="O163" s="8">
        <f t="shared" ref="O163:O194" si="119">IF(N163="",O162,(1+O162)*(1+N163)-1)</f>
        <v>-5.9532895336578129E-3</v>
      </c>
      <c r="P163" s="8">
        <f t="shared" ref="P163:P177" si="120">MIN(D163,0)^2</f>
        <v>0</v>
      </c>
      <c r="Q163" s="8">
        <f t="shared" ref="Q163:Q177" si="121">IF(H163="","",MIN(H163,0)^2)</f>
        <v>2.0202889512896325E-5</v>
      </c>
      <c r="R163" s="8">
        <f t="shared" si="110"/>
        <v>-0.1</v>
      </c>
      <c r="S163" s="8">
        <f t="shared" si="103"/>
        <v>1.9998110957620798E-2</v>
      </c>
      <c r="T163" s="8">
        <f t="shared" si="105"/>
        <v>9.0621676203327839E-2</v>
      </c>
      <c r="U163" s="6">
        <f t="shared" si="104"/>
        <v>-2.4656016132817982E-4</v>
      </c>
      <c r="V163" s="6">
        <f t="shared" si="111"/>
        <v>6.0791913154178057E-8</v>
      </c>
    </row>
    <row r="164" spans="1:22">
      <c r="A164" s="20">
        <f>IF('20230101-20261006'!A973="","",'20230101-20261006'!A973)</f>
        <v>46281</v>
      </c>
      <c r="B164" s="21">
        <f>IF('20230101-20261006'!B973="","",'20230101-20261006'!B973)</f>
        <v>5704132.1397239799</v>
      </c>
      <c r="C164" s="21">
        <f>IF('20230101-20261006'!C973="","",'20230101-20261006'!C973)</f>
        <v>7551.81</v>
      </c>
      <c r="D164" s="8">
        <f t="shared" si="112"/>
        <v>3.842621243697053E-4</v>
      </c>
      <c r="E164" s="8">
        <f t="shared" si="113"/>
        <v>9.4089063405956352E-2</v>
      </c>
      <c r="F164" s="8">
        <f t="shared" si="114"/>
        <v>9.4089063405956352E-2</v>
      </c>
      <c r="G164" s="8">
        <f t="shared" si="115"/>
        <v>0</v>
      </c>
      <c r="H164" s="8">
        <f t="shared" si="108"/>
        <v>-4.4715538254063159E-3</v>
      </c>
      <c r="I164" s="8">
        <f t="shared" si="116"/>
        <v>8.2473295835695959E-2</v>
      </c>
      <c r="J164" s="8">
        <f t="shared" si="117"/>
        <v>0.11790397394659502</v>
      </c>
      <c r="K164" s="8">
        <f t="shared" si="118"/>
        <v>-3.1693847536668374E-2</v>
      </c>
      <c r="L164" s="8">
        <f t="shared" si="109"/>
        <v>3.842621243697053E-4</v>
      </c>
      <c r="M164" s="8">
        <f t="shared" si="106"/>
        <v>-4.4715538254063159E-3</v>
      </c>
      <c r="N164" s="8">
        <f t="shared" si="107"/>
        <v>4.8558159497760212E-3</v>
      </c>
      <c r="O164" s="8">
        <f t="shared" si="119"/>
        <v>-1.1263816621529532E-3</v>
      </c>
      <c r="P164" s="8">
        <f t="shared" si="120"/>
        <v>0</v>
      </c>
      <c r="Q164" s="8">
        <f t="shared" si="121"/>
        <v>1.9994793613505857E-5</v>
      </c>
      <c r="R164" s="8">
        <f t="shared" si="110"/>
        <v>-0.1</v>
      </c>
      <c r="S164" s="8">
        <f t="shared" si="103"/>
        <v>1.9209229167830813E-2</v>
      </c>
      <c r="T164" s="8">
        <f t="shared" si="105"/>
        <v>8.8943367147108668E-2</v>
      </c>
      <c r="U164" s="6">
        <f t="shared" si="104"/>
        <v>5.0985640169622926E-3</v>
      </c>
      <c r="V164" s="6">
        <f t="shared" si="111"/>
        <v>0</v>
      </c>
    </row>
    <row r="165" spans="1:22">
      <c r="A165" s="20">
        <f>IF('20230101-20261006'!A974="","",'20230101-20261006'!A974)</f>
        <v>46282</v>
      </c>
      <c r="B165" s="21">
        <f>IF('20230101-20261006'!B974="","",'20230101-20261006'!B974)</f>
        <v>5706038.1605529701</v>
      </c>
      <c r="C165" s="21">
        <f>IF('20230101-20261006'!C974="","",'20230101-20261006'!C974)</f>
        <v>7637.76</v>
      </c>
      <c r="D165" s="8">
        <f t="shared" si="112"/>
        <v>3.3414738338843897E-4</v>
      </c>
      <c r="E165" s="8">
        <f t="shared" si="113"/>
        <v>9.445465040368739E-2</v>
      </c>
      <c r="F165" s="8">
        <f t="shared" si="114"/>
        <v>9.445465040368739E-2</v>
      </c>
      <c r="G165" s="8">
        <f t="shared" si="115"/>
        <v>0</v>
      </c>
      <c r="H165" s="8">
        <f t="shared" si="108"/>
        <v>1.1381377444612539E-2</v>
      </c>
      <c r="I165" s="8">
        <f t="shared" si="116"/>
        <v>9.4793332989315804E-2</v>
      </c>
      <c r="J165" s="8">
        <f t="shared" si="117"/>
        <v>0.11790397394659502</v>
      </c>
      <c r="K165" s="8">
        <f t="shared" si="118"/>
        <v>-2.0673189733542596E-2</v>
      </c>
      <c r="L165" s="8">
        <f t="shared" si="109"/>
        <v>3.3414738338843897E-4</v>
      </c>
      <c r="M165" s="8">
        <f t="shared" si="106"/>
        <v>1.1381377444612539E-2</v>
      </c>
      <c r="N165" s="8">
        <f t="shared" si="107"/>
        <v>-1.10472300612241E-2</v>
      </c>
      <c r="O165" s="8">
        <f t="shared" si="119"/>
        <v>-1.2161168326018545E-2</v>
      </c>
      <c r="P165" s="8">
        <f t="shared" si="120"/>
        <v>0</v>
      </c>
      <c r="Q165" s="8">
        <f t="shared" si="121"/>
        <v>0</v>
      </c>
      <c r="R165" s="8">
        <f t="shared" si="110"/>
        <v>-0.1</v>
      </c>
      <c r="S165" s="8">
        <f t="shared" si="103"/>
        <v>1.9067436798583724E-2</v>
      </c>
      <c r="T165" s="8">
        <f t="shared" si="105"/>
        <v>9.8666303082491691E-2</v>
      </c>
      <c r="U165" s="6">
        <f t="shared" si="104"/>
        <v>-7.712364449254272E-3</v>
      </c>
      <c r="V165" s="6">
        <f t="shared" si="111"/>
        <v>5.9480565398121151E-5</v>
      </c>
    </row>
    <row r="166" spans="1:22">
      <c r="A166" s="20">
        <f>IF('20230101-20261006'!A975="","",'20230101-20261006'!A975)</f>
        <v>46283</v>
      </c>
      <c r="B166" s="21">
        <f>IF('20230101-20261006'!B975="","",'20230101-20261006'!B975)</f>
        <v>5711696.2416439699</v>
      </c>
      <c r="C166" s="21">
        <f>IF('20230101-20261006'!C975="","",'20230101-20261006'!C975)</f>
        <v>7650.5</v>
      </c>
      <c r="D166" s="8">
        <f t="shared" si="112"/>
        <v>9.9159538225923605E-4</v>
      </c>
      <c r="E166" s="8">
        <f t="shared" si="113"/>
        <v>9.5539906581119771E-2</v>
      </c>
      <c r="F166" s="8">
        <f t="shared" si="114"/>
        <v>9.5539906581119771E-2</v>
      </c>
      <c r="G166" s="8">
        <f t="shared" si="115"/>
        <v>0</v>
      </c>
      <c r="H166" s="8">
        <f t="shared" si="108"/>
        <v>1.6680283224399517E-3</v>
      </c>
      <c r="I166" s="8">
        <f t="shared" si="116"/>
        <v>9.6619479275960485E-2</v>
      </c>
      <c r="J166" s="8">
        <f t="shared" si="117"/>
        <v>0.11790397394659502</v>
      </c>
      <c r="K166" s="8">
        <f t="shared" si="118"/>
        <v>-1.9039644877093309E-2</v>
      </c>
      <c r="L166" s="8">
        <f t="shared" si="109"/>
        <v>9.9159538225923605E-4</v>
      </c>
      <c r="M166" s="8">
        <f t="shared" si="106"/>
        <v>1.6680283224399517E-3</v>
      </c>
      <c r="N166" s="8">
        <f t="shared" si="107"/>
        <v>-6.7643294018071565E-4</v>
      </c>
      <c r="O166" s="8">
        <f t="shared" si="119"/>
        <v>-1.282937505135251E-2</v>
      </c>
      <c r="P166" s="8">
        <f t="shared" si="120"/>
        <v>0</v>
      </c>
      <c r="Q166" s="8">
        <f t="shared" si="121"/>
        <v>0</v>
      </c>
      <c r="R166" s="8">
        <f t="shared" si="110"/>
        <v>-0.1</v>
      </c>
      <c r="S166" s="8">
        <f t="shared" si="103"/>
        <v>1.8789326316322595E-2</v>
      </c>
      <c r="T166" s="8">
        <f t="shared" si="105"/>
        <v>9.394025280092512E-2</v>
      </c>
      <c r="U166" s="6">
        <f t="shared" si="104"/>
        <v>-1.672373560099305E-3</v>
      </c>
      <c r="V166" s="6">
        <f t="shared" si="111"/>
        <v>2.7968333245192238E-6</v>
      </c>
    </row>
    <row r="167" spans="1:22">
      <c r="A167" s="20">
        <f>IF('20230101-20261006'!A976="","",'20230101-20261006'!A976)</f>
        <v>46286</v>
      </c>
      <c r="B167" s="21">
        <f>IF('20230101-20261006'!B976="","",'20230101-20261006'!B976)</f>
        <v>5713827.21173847</v>
      </c>
      <c r="C167" s="21">
        <f>IF('20230101-20261006'!C976="","",'20230101-20261006'!C976)</f>
        <v>7764.7</v>
      </c>
      <c r="D167" s="8">
        <f t="shared" si="112"/>
        <v>3.7308883462028319E-4</v>
      </c>
      <c r="E167" s="8">
        <f t="shared" si="113"/>
        <v>9.5948640288146203E-2</v>
      </c>
      <c r="F167" s="8">
        <f t="shared" si="114"/>
        <v>9.5948640288146203E-2</v>
      </c>
      <c r="G167" s="8">
        <f t="shared" si="115"/>
        <v>0</v>
      </c>
      <c r="H167" s="8">
        <f t="shared" si="108"/>
        <v>1.49271289458206E-2</v>
      </c>
      <c r="I167" s="8">
        <f t="shared" si="116"/>
        <v>0.11298885964761141</v>
      </c>
      <c r="J167" s="8">
        <f t="shared" si="117"/>
        <v>0.11790397394659502</v>
      </c>
      <c r="K167" s="8">
        <f t="shared" si="118"/>
        <v>-4.396723165435712E-3</v>
      </c>
      <c r="L167" s="8">
        <f t="shared" si="109"/>
        <v>3.7308883462028319E-4</v>
      </c>
      <c r="M167" s="8">
        <f t="shared" si="106"/>
        <v>1.49271289458206E-2</v>
      </c>
      <c r="N167" s="8">
        <f t="shared" si="107"/>
        <v>-1.4554040111200317E-2</v>
      </c>
      <c r="O167" s="8">
        <f t="shared" si="119"/>
        <v>-2.7196695923453862E-2</v>
      </c>
      <c r="P167" s="8">
        <f t="shared" si="120"/>
        <v>0</v>
      </c>
      <c r="Q167" s="8">
        <f t="shared" si="121"/>
        <v>0</v>
      </c>
      <c r="R167" s="8">
        <f t="shared" si="110"/>
        <v>-0.1</v>
      </c>
      <c r="S167" s="8">
        <f t="shared" si="103"/>
        <v>1.7344501562444461E-2</v>
      </c>
      <c r="T167" s="8">
        <f t="shared" si="105"/>
        <v>0.10692744254161524</v>
      </c>
      <c r="U167" s="6">
        <f t="shared" si="104"/>
        <v>-2.5160217133978202E-3</v>
      </c>
      <c r="V167" s="6">
        <f t="shared" si="111"/>
        <v>6.3303652622893032E-6</v>
      </c>
    </row>
    <row r="168" spans="1:22">
      <c r="A168" s="20">
        <f>IF('20230101-20261006'!A977="","",'20230101-20261006'!A977)</f>
        <v>46287</v>
      </c>
      <c r="B168" s="21">
        <f>IF('20230101-20261006'!B977="","",'20230101-20261006'!B977)</f>
        <v>5727278.94105497</v>
      </c>
      <c r="C168" s="21">
        <f>IF('20230101-20261006'!C977="","",'20230101-20261006'!C977)</f>
        <v>7764.64</v>
      </c>
      <c r="D168" s="8">
        <f t="shared" si="112"/>
        <v>2.3542415298916097E-3</v>
      </c>
      <c r="E168" s="8">
        <f t="shared" si="113"/>
        <v>9.8528768091740826E-2</v>
      </c>
      <c r="F168" s="8">
        <f t="shared" si="114"/>
        <v>9.8528768091740826E-2</v>
      </c>
      <c r="G168" s="8">
        <f t="shared" si="115"/>
        <v>0</v>
      </c>
      <c r="H168" s="8">
        <f t="shared" si="108"/>
        <v>-7.727278581226571E-6</v>
      </c>
      <c r="I168" s="8">
        <f t="shared" si="116"/>
        <v>0.112980259272635</v>
      </c>
      <c r="J168" s="8">
        <f t="shared" si="117"/>
        <v>0.11790397394659502</v>
      </c>
      <c r="K168" s="8">
        <f t="shared" si="118"/>
        <v>-4.4044164693122223E-3</v>
      </c>
      <c r="L168" s="8">
        <f t="shared" si="109"/>
        <v>2.3542415298916097E-3</v>
      </c>
      <c r="M168" s="8">
        <f t="shared" si="106"/>
        <v>-7.727278581226571E-6</v>
      </c>
      <c r="N168" s="8">
        <f t="shared" si="107"/>
        <v>2.3619688084728363E-3</v>
      </c>
      <c r="O168" s="8">
        <f t="shared" si="119"/>
        <v>-2.4898964862445694E-2</v>
      </c>
      <c r="P168" s="8">
        <f t="shared" si="120"/>
        <v>0</v>
      </c>
      <c r="Q168" s="8">
        <f t="shared" si="121"/>
        <v>5.9710834271882929E-11</v>
      </c>
      <c r="R168" s="8">
        <f t="shared" si="110"/>
        <v>-0.1</v>
      </c>
      <c r="S168" s="8">
        <f t="shared" si="103"/>
        <v>1.8499351181058013E-2</v>
      </c>
      <c r="T168" s="8">
        <f t="shared" si="105"/>
        <v>0.10620319791850837</v>
      </c>
      <c r="U168" s="6">
        <f t="shared" si="104"/>
        <v>1.9486273351507766E-3</v>
      </c>
      <c r="V168" s="6">
        <f t="shared" si="111"/>
        <v>0</v>
      </c>
    </row>
    <row r="169" spans="1:22">
      <c r="A169" s="20">
        <f>IF('20230101-20261006'!A978="","",'20230101-20261006'!A978)</f>
        <v>46288</v>
      </c>
      <c r="B169" s="21">
        <f>IF('20230101-20261006'!B978="","",'20230101-20261006'!B978)</f>
        <v>5737254.6449204804</v>
      </c>
      <c r="C169" s="21">
        <f>IF('20230101-20261006'!C978="","",'20230101-20261006'!C978)</f>
        <v>7706.03</v>
      </c>
      <c r="D169" s="8">
        <f t="shared" si="112"/>
        <v>1.7417876740735139E-3</v>
      </c>
      <c r="E169" s="8">
        <f t="shared" si="113"/>
        <v>0.10044217195961824</v>
      </c>
      <c r="F169" s="8">
        <f t="shared" si="114"/>
        <v>0.10044217195961824</v>
      </c>
      <c r="G169" s="8">
        <f t="shared" si="115"/>
        <v>0</v>
      </c>
      <c r="H169" s="8">
        <f t="shared" si="108"/>
        <v>-7.5483216221229332E-3</v>
      </c>
      <c r="I169" s="8">
        <f t="shared" si="116"/>
        <v>0.1045791263165714</v>
      </c>
      <c r="J169" s="8">
        <f t="shared" si="117"/>
        <v>0.11790397394659502</v>
      </c>
      <c r="K169" s="8">
        <f t="shared" si="118"/>
        <v>-1.1919492139367049E-2</v>
      </c>
      <c r="L169" s="8">
        <f t="shared" si="109"/>
        <v>1.7417876740735139E-3</v>
      </c>
      <c r="M169" s="8">
        <f t="shared" si="106"/>
        <v>-7.5483216221229332E-3</v>
      </c>
      <c r="N169" s="8">
        <f t="shared" si="107"/>
        <v>9.2901092961964471E-3</v>
      </c>
      <c r="O169" s="8">
        <f t="shared" si="119"/>
        <v>-1.5840169671183402E-2</v>
      </c>
      <c r="P169" s="8">
        <f t="shared" si="120"/>
        <v>0</v>
      </c>
      <c r="Q169" s="8">
        <f t="shared" si="121"/>
        <v>5.6977159311008592E-5</v>
      </c>
      <c r="R169" s="8">
        <f t="shared" si="110"/>
        <v>-0.1</v>
      </c>
      <c r="S169" s="8">
        <f t="shared" si="103"/>
        <v>1.8982389207142059E-2</v>
      </c>
      <c r="T169" s="8">
        <f t="shared" si="105"/>
        <v>0.10970840989739306</v>
      </c>
      <c r="U169" s="6">
        <f t="shared" si="104"/>
        <v>7.3397726457486989E-3</v>
      </c>
      <c r="V169" s="6">
        <f t="shared" si="111"/>
        <v>0</v>
      </c>
    </row>
    <row r="170" spans="1:22">
      <c r="A170" s="20">
        <f>IF('20230101-20261006'!A979="","",'20230101-20261006'!A979)</f>
        <v>46289</v>
      </c>
      <c r="B170" s="21">
        <f>IF('20230101-20261006'!B979="","",'20230101-20261006'!B979)</f>
        <v>5740628.9871859699</v>
      </c>
      <c r="C170" s="21">
        <f>IF('20230101-20261006'!C979="","",'20230101-20261006'!C979)</f>
        <v>7704.13</v>
      </c>
      <c r="D170" s="8">
        <f t="shared" si="112"/>
        <v>5.8814580741617384E-4</v>
      </c>
      <c r="E170" s="8">
        <f t="shared" si="113"/>
        <v>0.10108939240936032</v>
      </c>
      <c r="F170" s="8">
        <f t="shared" si="114"/>
        <v>0.10108939240936032</v>
      </c>
      <c r="G170" s="8">
        <f t="shared" si="115"/>
        <v>0</v>
      </c>
      <c r="H170" s="8">
        <f t="shared" si="108"/>
        <v>-2.4656016132817982E-4</v>
      </c>
      <c r="I170" s="8">
        <f t="shared" si="116"/>
        <v>0.10430678110898706</v>
      </c>
      <c r="J170" s="8">
        <f t="shared" si="117"/>
        <v>0.11790397394659502</v>
      </c>
      <c r="K170" s="8">
        <f t="shared" si="118"/>
        <v>-1.2163113428790395E-2</v>
      </c>
      <c r="L170" s="8">
        <f t="shared" si="109"/>
        <v>5.8814580741617384E-4</v>
      </c>
      <c r="M170" s="8">
        <f t="shared" si="106"/>
        <v>-2.4656016132817982E-4</v>
      </c>
      <c r="N170" s="8">
        <f t="shared" si="107"/>
        <v>8.3470596874435365E-4</v>
      </c>
      <c r="O170" s="8">
        <f t="shared" si="119"/>
        <v>-1.5018685586609459E-2</v>
      </c>
      <c r="P170" s="8">
        <f t="shared" si="120"/>
        <v>0</v>
      </c>
      <c r="Q170" s="8">
        <f t="shared" si="121"/>
        <v>6.0791913154178057E-8</v>
      </c>
      <c r="R170" s="8">
        <f t="shared" si="110"/>
        <v>-0.1</v>
      </c>
      <c r="S170" s="8">
        <f t="shared" si="103"/>
        <v>1.8719630415235566E-2</v>
      </c>
      <c r="T170" s="8">
        <f t="shared" si="105"/>
        <v>0.10971055170124717</v>
      </c>
      <c r="U170" s="6">
        <f t="shared" si="104"/>
        <v>6.6336731099922996E-3</v>
      </c>
      <c r="V170" s="6">
        <f t="shared" si="111"/>
        <v>0</v>
      </c>
    </row>
    <row r="171" spans="1:22">
      <c r="A171" s="20">
        <f>IF('20230101-20261006'!A980="","",'20230101-20261006'!A980)</f>
        <v>46290</v>
      </c>
      <c r="B171" s="21">
        <f>IF('20230101-20261006'!B980="","",'20230101-20261006'!B980)</f>
        <v>5728352.5098694703</v>
      </c>
      <c r="C171" s="21">
        <f>IF('20230101-20261006'!C980="","",'20230101-20261006'!C980)</f>
        <v>7743.41</v>
      </c>
      <c r="D171" s="8">
        <f t="shared" si="112"/>
        <v>-2.1385247755781878E-3</v>
      </c>
      <c r="E171" s="8">
        <f t="shared" si="113"/>
        <v>9.8734685463566674E-2</v>
      </c>
      <c r="F171" s="8">
        <f t="shared" si="114"/>
        <v>0.10108939240936032</v>
      </c>
      <c r="G171" s="8">
        <f t="shared" si="115"/>
        <v>-2.1385247755780767E-3</v>
      </c>
      <c r="H171" s="8">
        <f t="shared" si="108"/>
        <v>5.0985640169622926E-3</v>
      </c>
      <c r="I171" s="8">
        <f t="shared" si="116"/>
        <v>0.10993715992683684</v>
      </c>
      <c r="J171" s="8">
        <f t="shared" si="117"/>
        <v>0.11790397394659502</v>
      </c>
      <c r="K171" s="8">
        <f t="shared" si="118"/>
        <v>-7.1265638242903329E-3</v>
      </c>
      <c r="L171" s="8">
        <f t="shared" si="109"/>
        <v>-2.1385247755781878E-3</v>
      </c>
      <c r="M171" s="8">
        <f t="shared" si="106"/>
        <v>5.0985640169622926E-3</v>
      </c>
      <c r="N171" s="8">
        <f t="shared" si="107"/>
        <v>-7.2370887925404803E-3</v>
      </c>
      <c r="O171" s="8">
        <f t="shared" si="119"/>
        <v>-2.2147082818012365E-2</v>
      </c>
      <c r="P171" s="8">
        <f t="shared" si="120"/>
        <v>4.5732882157617385E-6</v>
      </c>
      <c r="Q171" s="8">
        <f t="shared" si="121"/>
        <v>0</v>
      </c>
      <c r="R171" s="8">
        <f t="shared" si="110"/>
        <v>-0.1</v>
      </c>
      <c r="S171" s="8">
        <f t="shared" si="103"/>
        <v>2.0881266580474483E-2</v>
      </c>
      <c r="T171" s="8">
        <f t="shared" si="105"/>
        <v>0.10817415538990262</v>
      </c>
    </row>
    <row r="172" spans="1:22">
      <c r="A172" s="20">
        <f>IF('20230101-20261006'!A981="","",'20230101-20261006'!A981)</f>
        <v>46293</v>
      </c>
      <c r="B172" s="21">
        <f>IF('20230101-20261006'!B981="","",'20230101-20261006'!B981)</f>
        <v>5740476.71840527</v>
      </c>
      <c r="C172" s="21">
        <f>IF('20230101-20261006'!C981="","",'20230101-20261006'!C981)</f>
        <v>7683.69</v>
      </c>
      <c r="D172" s="8">
        <f t="shared" si="112"/>
        <v>2.1165262638622728E-3</v>
      </c>
      <c r="E172" s="8">
        <f t="shared" si="113"/>
        <v>0.10106018628236679</v>
      </c>
      <c r="F172" s="8">
        <f t="shared" si="114"/>
        <v>0.10108939240936032</v>
      </c>
      <c r="G172" s="8">
        <f t="shared" si="115"/>
        <v>-2.6524755569190539E-5</v>
      </c>
      <c r="H172" s="8">
        <f t="shared" si="108"/>
        <v>-7.712364449254272E-3</v>
      </c>
      <c r="I172" s="8">
        <f t="shared" si="116"/>
        <v>0.1013769200337109</v>
      </c>
      <c r="J172" s="8">
        <f t="shared" si="117"/>
        <v>0.11790397394659502</v>
      </c>
      <c r="K172" s="8">
        <f t="shared" si="118"/>
        <v>-1.4783965616060768E-2</v>
      </c>
      <c r="L172" s="8">
        <f t="shared" si="109"/>
        <v>2.1165262638622728E-3</v>
      </c>
      <c r="M172" s="8">
        <f t="shared" si="106"/>
        <v>-7.712364449254272E-3</v>
      </c>
      <c r="N172" s="8">
        <f t="shared" si="107"/>
        <v>9.8288907131165448E-3</v>
      </c>
      <c r="O172" s="8">
        <f t="shared" si="119"/>
        <v>-1.2535873361528393E-2</v>
      </c>
      <c r="P172" s="8">
        <f t="shared" si="120"/>
        <v>0</v>
      </c>
      <c r="Q172" s="8">
        <f t="shared" si="121"/>
        <v>5.9480565398121151E-5</v>
      </c>
      <c r="R172" s="8">
        <f t="shared" si="110"/>
        <v>-0.1</v>
      </c>
      <c r="S172" s="8">
        <f t="shared" si="103"/>
        <v>2.1529184640761832E-2</v>
      </c>
      <c r="T172" s="8">
        <f t="shared" si="105"/>
        <v>0.11137572940109371</v>
      </c>
    </row>
    <row r="173" spans="1:22">
      <c r="A173" s="20">
        <f>IF('20230101-20261006'!A982="","",'20230101-20261006'!A982)</f>
        <v>46294</v>
      </c>
      <c r="B173" s="21">
        <f>IF('20230101-20261006'!B982="","",'20230101-20261006'!B982)</f>
        <v>5748018.8725226698</v>
      </c>
      <c r="C173" s="21">
        <f>IF('20230101-20261006'!C982="","",'20230101-20261006'!C982)</f>
        <v>7670.84</v>
      </c>
      <c r="D173" s="8">
        <f t="shared" si="112"/>
        <v>1.3138550136817528E-3</v>
      </c>
      <c r="E173" s="8">
        <f t="shared" si="113"/>
        <v>0.1025068197284793</v>
      </c>
      <c r="F173" s="8">
        <f t="shared" si="114"/>
        <v>0.1025068197284793</v>
      </c>
      <c r="G173" s="8">
        <f t="shared" si="115"/>
        <v>0</v>
      </c>
      <c r="H173" s="8">
        <f t="shared" si="108"/>
        <v>-1.672373560099305E-3</v>
      </c>
      <c r="I173" s="8">
        <f t="shared" si="116"/>
        <v>9.9535006392942993E-2</v>
      </c>
      <c r="J173" s="8">
        <f t="shared" si="117"/>
        <v>0.11790397394659502</v>
      </c>
      <c r="K173" s="8">
        <f t="shared" si="118"/>
        <v>-1.6431614862950306E-2</v>
      </c>
      <c r="L173" s="8">
        <f t="shared" si="109"/>
        <v>1.3138550136817528E-3</v>
      </c>
      <c r="M173" s="8">
        <f t="shared" si="106"/>
        <v>-1.672373560099305E-3</v>
      </c>
      <c r="N173" s="8">
        <f t="shared" si="107"/>
        <v>2.9862285737810579E-3</v>
      </c>
      <c r="O173" s="8">
        <f t="shared" si="119"/>
        <v>-9.5870797709767253E-3</v>
      </c>
      <c r="P173" s="8">
        <f t="shared" si="120"/>
        <v>0</v>
      </c>
      <c r="Q173" s="8">
        <f t="shared" si="121"/>
        <v>2.7968333245192238E-6</v>
      </c>
      <c r="R173" s="8">
        <f t="shared" si="110"/>
        <v>-0.1</v>
      </c>
      <c r="S173" s="8">
        <f t="shared" si="103"/>
        <v>2.0181355167907519E-2</v>
      </c>
      <c r="T173" s="8">
        <f t="shared" si="105"/>
        <v>0.11090724146259207</v>
      </c>
    </row>
    <row r="174" spans="1:22">
      <c r="A174" s="20">
        <f>IF('20230101-20261006'!A983="","",'20230101-20261006'!A983)</f>
        <v>46295</v>
      </c>
      <c r="B174" s="21">
        <f>IF('20230101-20261006'!B983="","",'20230101-20261006'!B983)</f>
        <v>5739494.1941226702</v>
      </c>
      <c r="C174" s="21">
        <f>IF('20230101-20261006'!C983="","",'20230101-20261006'!C983)</f>
        <v>7651.54</v>
      </c>
      <c r="D174" s="8">
        <f t="shared" si="112"/>
        <v>-1.4830637457977636E-3</v>
      </c>
      <c r="E174" s="8">
        <f t="shared" si="113"/>
        <v>0.10087173183464526</v>
      </c>
      <c r="F174" s="8">
        <f t="shared" si="114"/>
        <v>0.1025068197284793</v>
      </c>
      <c r="G174" s="8">
        <f t="shared" si="115"/>
        <v>-1.4830637457977636E-3</v>
      </c>
      <c r="H174" s="8">
        <f t="shared" si="108"/>
        <v>-2.5160217133978202E-3</v>
      </c>
      <c r="I174" s="8">
        <f t="shared" si="116"/>
        <v>9.676855244221727E-2</v>
      </c>
      <c r="J174" s="8">
        <f t="shared" si="117"/>
        <v>0.11790397394659502</v>
      </c>
      <c r="K174" s="8">
        <f t="shared" si="118"/>
        <v>-1.890629427656676E-2</v>
      </c>
      <c r="L174" s="8">
        <f t="shared" si="109"/>
        <v>-1.4830637457977636E-3</v>
      </c>
      <c r="M174" s="8">
        <f t="shared" si="106"/>
        <v>-2.5160217133978202E-3</v>
      </c>
      <c r="N174" s="8">
        <f t="shared" si="107"/>
        <v>1.0329579676000566E-3</v>
      </c>
      <c r="O174" s="8">
        <f t="shared" si="119"/>
        <v>-8.5640248538121355E-3</v>
      </c>
      <c r="P174" s="8">
        <f t="shared" si="120"/>
        <v>2.1994780740996934E-6</v>
      </c>
      <c r="Q174" s="8">
        <f t="shared" si="121"/>
        <v>6.3303652622893032E-6</v>
      </c>
      <c r="R174" s="8">
        <f t="shared" si="110"/>
        <v>-0.1</v>
      </c>
      <c r="S174" s="8">
        <f t="shared" si="103"/>
        <v>2.1677340280527271E-2</v>
      </c>
      <c r="T174" s="8">
        <f t="shared" si="105"/>
        <v>0.10820667792461038</v>
      </c>
    </row>
    <row r="175" spans="1:22">
      <c r="A175" s="20">
        <f>IF('20230101-20261006'!A984="","",'20230101-20261006'!A984)</f>
        <v>46296</v>
      </c>
      <c r="B175" s="21">
        <f>IF('20230101-20261006'!B984="","",'20230101-20261006'!B984)</f>
        <v>5734679.1799252797</v>
      </c>
      <c r="C175" s="21">
        <f>IF('20230101-20261006'!C984="","",'20230101-20261006'!C984)</f>
        <v>7666.45</v>
      </c>
      <c r="D175" s="8">
        <f t="shared" si="112"/>
        <v>-8.3892657341144705E-4</v>
      </c>
      <c r="E175" s="8">
        <f t="shared" si="113"/>
        <v>9.9948181284891691E-2</v>
      </c>
      <c r="F175" s="8">
        <f t="shared" si="114"/>
        <v>0.1025068197284793</v>
      </c>
      <c r="G175" s="8">
        <f t="shared" si="115"/>
        <v>-2.3207461376227867E-3</v>
      </c>
      <c r="H175" s="8">
        <f t="shared" si="108"/>
        <v>1.9486273351507766E-3</v>
      </c>
      <c r="I175" s="8">
        <f t="shared" si="116"/>
        <v>9.8905745623840025E-2</v>
      </c>
      <c r="J175" s="8">
        <f t="shared" si="117"/>
        <v>0.11790397394659502</v>
      </c>
      <c r="K175" s="8">
        <f t="shared" si="118"/>
        <v>-1.6994508263249664E-2</v>
      </c>
      <c r="L175" s="8">
        <f t="shared" si="109"/>
        <v>-8.3892657341144705E-4</v>
      </c>
      <c r="M175" s="8">
        <f t="shared" si="106"/>
        <v>1.9486273351507766E-3</v>
      </c>
      <c r="N175" s="8">
        <f t="shared" si="107"/>
        <v>-2.7875539085622236E-3</v>
      </c>
      <c r="O175" s="8">
        <f t="shared" si="119"/>
        <v>-1.1327706081420086E-2</v>
      </c>
      <c r="P175" s="8">
        <f t="shared" si="120"/>
        <v>7.0379779557587206E-7</v>
      </c>
      <c r="Q175" s="8">
        <f t="shared" si="121"/>
        <v>0</v>
      </c>
      <c r="R175" s="8">
        <f t="shared" si="110"/>
        <v>-0.1</v>
      </c>
      <c r="S175" s="8">
        <f t="shared" si="103"/>
        <v>2.1133803331411783E-2</v>
      </c>
      <c r="T175" s="8">
        <f t="shared" si="105"/>
        <v>0.10716397899213484</v>
      </c>
    </row>
    <row r="176" spans="1:22">
      <c r="A176" s="20">
        <f>IF('20230101-20261006'!A985="","",'20230101-20261006'!A985)</f>
        <v>46297</v>
      </c>
      <c r="B176" s="21">
        <f>IF('20230101-20261006'!B985="","",'20230101-20261006'!B985)</f>
        <v>5735170.0195226697</v>
      </c>
      <c r="C176" s="21">
        <f>IF('20230101-20261006'!C985="","",'20230101-20261006'!C985)</f>
        <v>7722.72</v>
      </c>
      <c r="D176" s="8">
        <f t="shared" si="112"/>
        <v>8.5591465885048734E-5</v>
      </c>
      <c r="E176" s="8">
        <f t="shared" si="113"/>
        <v>0.10004232746212538</v>
      </c>
      <c r="F176" s="8">
        <f t="shared" si="114"/>
        <v>0.1025068197284793</v>
      </c>
      <c r="G176" s="8">
        <f t="shared" si="115"/>
        <v>-2.2353533078016685E-3</v>
      </c>
      <c r="H176" s="8">
        <f t="shared" si="108"/>
        <v>7.3397726457486989E-3</v>
      </c>
      <c r="I176" s="8">
        <f t="shared" si="116"/>
        <v>0.10697146395582591</v>
      </c>
      <c r="J176" s="8">
        <f t="shared" si="117"/>
        <v>0.11790397394659502</v>
      </c>
      <c r="K176" s="8">
        <f t="shared" si="118"/>
        <v>-9.7794714443795172E-3</v>
      </c>
      <c r="L176" s="8">
        <f t="shared" si="109"/>
        <v>8.5591465885048734E-5</v>
      </c>
      <c r="M176" s="8">
        <f t="shared" si="106"/>
        <v>7.3397726457486989E-3</v>
      </c>
      <c r="N176" s="8">
        <f t="shared" si="107"/>
        <v>-7.2541811798636502E-3</v>
      </c>
      <c r="O176" s="8">
        <f t="shared" si="119"/>
        <v>-1.8499714029016845E-2</v>
      </c>
      <c r="P176" s="8">
        <f t="shared" si="120"/>
        <v>0</v>
      </c>
      <c r="Q176" s="8">
        <f t="shared" si="121"/>
        <v>0</v>
      </c>
      <c r="R176" s="8">
        <f t="shared" si="110"/>
        <v>-0.1</v>
      </c>
      <c r="S176" s="8">
        <f t="shared" si="103"/>
        <v>2.0140883318818324E-2</v>
      </c>
      <c r="T176" s="8">
        <f t="shared" si="105"/>
        <v>0.10348385840035582</v>
      </c>
    </row>
    <row r="177" spans="1:20">
      <c r="A177" s="20">
        <f>IF('20230101-20261006'!A986="","",'20230101-20261006'!A986)</f>
        <v>46300</v>
      </c>
      <c r="B177" s="21">
        <f>IF('20230101-20261006'!B986="","",'20230101-20261006'!B986)</f>
        <v>5736207.7579618702</v>
      </c>
      <c r="C177" s="21">
        <f>IF('20230101-20261006'!C986="","",'20230101-20261006'!C986)</f>
        <v>7773.95</v>
      </c>
      <c r="D177" s="8">
        <f t="shared" si="112"/>
        <v>1.8094292508652465E-4</v>
      </c>
      <c r="E177" s="8">
        <f t="shared" si="113"/>
        <v>0.10024137233857533</v>
      </c>
      <c r="F177" s="8">
        <f t="shared" si="114"/>
        <v>0.1025068197284793</v>
      </c>
      <c r="G177" s="8">
        <f t="shared" si="115"/>
        <v>-2.0548148540812106E-3</v>
      </c>
      <c r="H177" s="8">
        <f t="shared" si="108"/>
        <v>6.6336731099922996E-3</v>
      </c>
      <c r="I177" s="8">
        <f t="shared" si="116"/>
        <v>0.11431475078979858</v>
      </c>
      <c r="J177" s="8">
        <f t="shared" si="117"/>
        <v>0.11790397394659502</v>
      </c>
      <c r="K177" s="8">
        <f t="shared" si="118"/>
        <v>-3.2106721511376834E-3</v>
      </c>
      <c r="L177" s="8">
        <f t="shared" si="109"/>
        <v>1.8094292508652465E-4</v>
      </c>
      <c r="M177" s="8">
        <f t="shared" si="106"/>
        <v>6.6336731099922996E-3</v>
      </c>
      <c r="N177" s="8">
        <f t="shared" si="107"/>
        <v>-6.452730184905775E-3</v>
      </c>
      <c r="O177" s="8">
        <f t="shared" si="119"/>
        <v>-2.4833070550795422E-2</v>
      </c>
      <c r="P177" s="8">
        <f t="shared" si="120"/>
        <v>0</v>
      </c>
      <c r="Q177" s="8">
        <f t="shared" si="121"/>
        <v>0</v>
      </c>
      <c r="R177" s="8">
        <f t="shared" si="110"/>
        <v>-0.1</v>
      </c>
      <c r="S177" s="8">
        <f t="shared" si="103"/>
        <v>2.00863837939434E-2</v>
      </c>
      <c r="T177" s="8">
        <f>STDEV(H158:H177)*SQRT(252)</f>
        <v>0.10522691279693309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"/>
  <sheetViews>
    <sheetView workbookViewId="0">
      <selection activeCell="B29" sqref="B29"/>
    </sheetView>
  </sheetViews>
  <sheetFormatPr defaultRowHeight="14.25"/>
  <cols>
    <col min="1" max="1" width="14" customWidth="1"/>
    <col min="2" max="2" width="8.375" customWidth="1"/>
    <col min="3" max="3" width="10.125" bestFit="1" customWidth="1"/>
    <col min="4" max="4" width="9.875" customWidth="1"/>
    <col min="5" max="5" width="11.5" customWidth="1"/>
    <col min="6" max="6" width="12.625" customWidth="1"/>
    <col min="7" max="7" width="16" customWidth="1"/>
    <col min="8" max="8" width="19.5" customWidth="1"/>
    <col min="9" max="9" width="17.875" customWidth="1"/>
    <col min="10" max="10" width="8.375" customWidth="1"/>
  </cols>
  <sheetData>
    <row r="1" spans="1:10" ht="30">
      <c r="A1" s="24" t="s">
        <v>136</v>
      </c>
      <c r="B1" s="24" t="s">
        <v>137</v>
      </c>
      <c r="C1" s="24" t="s">
        <v>138</v>
      </c>
      <c r="D1" s="24" t="s">
        <v>139</v>
      </c>
      <c r="E1" s="24" t="s">
        <v>140</v>
      </c>
      <c r="F1" s="24" t="s">
        <v>37</v>
      </c>
      <c r="G1" s="24" t="s">
        <v>141</v>
      </c>
      <c r="H1" s="24" t="s">
        <v>142</v>
      </c>
      <c r="I1" s="24" t="s">
        <v>143</v>
      </c>
      <c r="J1" s="24" t="s">
        <v>206</v>
      </c>
    </row>
    <row r="2" spans="1:10">
      <c r="A2" t="s">
        <v>156</v>
      </c>
      <c r="B2">
        <v>1</v>
      </c>
      <c r="C2" s="1">
        <v>46181</v>
      </c>
      <c r="D2" s="1">
        <v>46185</v>
      </c>
      <c r="E2" s="1">
        <v>46245</v>
      </c>
      <c r="F2" s="6">
        <v>-2.0101227008236244E-2</v>
      </c>
      <c r="G2" s="22">
        <v>4</v>
      </c>
      <c r="H2" s="22">
        <v>60</v>
      </c>
      <c r="I2" s="22">
        <v>64</v>
      </c>
      <c r="J2" t="s">
        <v>207</v>
      </c>
    </row>
    <row r="3" spans="1:10">
      <c r="A3" t="s">
        <v>156</v>
      </c>
      <c r="B3">
        <v>2</v>
      </c>
      <c r="C3" s="1">
        <v>46128</v>
      </c>
      <c r="D3" s="1">
        <v>46133</v>
      </c>
      <c r="E3" s="1">
        <v>46136</v>
      </c>
      <c r="F3" s="6">
        <v>-8.1212392802350042E-3</v>
      </c>
      <c r="G3" s="22">
        <v>5</v>
      </c>
      <c r="H3" s="22">
        <v>3</v>
      </c>
      <c r="I3" s="22">
        <v>8</v>
      </c>
      <c r="J3" t="s">
        <v>207</v>
      </c>
    </row>
    <row r="4" spans="1:10">
      <c r="A4" t="s">
        <v>156</v>
      </c>
      <c r="B4">
        <v>3</v>
      </c>
      <c r="C4" s="1">
        <v>46141</v>
      </c>
      <c r="D4" s="1">
        <v>46148</v>
      </c>
      <c r="E4" s="1">
        <v>46162</v>
      </c>
      <c r="F4" s="6">
        <v>-5.2545437629615277E-3</v>
      </c>
      <c r="G4" s="22">
        <v>7</v>
      </c>
      <c r="H4" s="22">
        <v>14</v>
      </c>
      <c r="I4" s="22">
        <v>21</v>
      </c>
      <c r="J4" t="s">
        <v>207</v>
      </c>
    </row>
    <row r="5" spans="1:10">
      <c r="A5" t="s">
        <v>156</v>
      </c>
      <c r="B5">
        <v>4</v>
      </c>
      <c r="C5" s="1">
        <v>46058</v>
      </c>
      <c r="D5" s="1">
        <v>46059</v>
      </c>
      <c r="E5" s="1">
        <v>46064</v>
      </c>
      <c r="F5" s="6">
        <v>-3.2959869698899746E-3</v>
      </c>
      <c r="G5" s="22">
        <v>1</v>
      </c>
      <c r="H5" s="22">
        <v>5</v>
      </c>
      <c r="I5" s="22">
        <v>6</v>
      </c>
      <c r="J5" t="s">
        <v>207</v>
      </c>
    </row>
    <row r="6" spans="1:10">
      <c r="A6" t="s">
        <v>156</v>
      </c>
      <c r="B6">
        <v>5</v>
      </c>
      <c r="C6" s="1">
        <v>46055</v>
      </c>
      <c r="D6" s="1">
        <v>46057</v>
      </c>
      <c r="E6" s="1">
        <v>46058</v>
      </c>
      <c r="F6" s="6">
        <v>-3.1430712008035933E-3</v>
      </c>
      <c r="G6" s="22">
        <v>2</v>
      </c>
      <c r="H6" s="22">
        <v>1</v>
      </c>
      <c r="I6" s="22">
        <v>3</v>
      </c>
      <c r="J6" t="s">
        <v>207</v>
      </c>
    </row>
    <row r="7" spans="1:10">
      <c r="A7" t="s">
        <v>156</v>
      </c>
      <c r="B7">
        <v>6</v>
      </c>
      <c r="C7" s="1">
        <v>46169</v>
      </c>
      <c r="D7" s="1">
        <v>46170</v>
      </c>
      <c r="E7" s="1">
        <v>46175</v>
      </c>
      <c r="F7" s="6">
        <v>-3.1289574574729917E-3</v>
      </c>
      <c r="G7" s="22">
        <v>1</v>
      </c>
      <c r="H7" s="22">
        <v>5</v>
      </c>
      <c r="I7" s="22">
        <v>6</v>
      </c>
      <c r="J7" t="s">
        <v>207</v>
      </c>
    </row>
    <row r="8" spans="1:10">
      <c r="A8" t="s">
        <v>156</v>
      </c>
      <c r="B8">
        <v>7</v>
      </c>
      <c r="C8" s="1">
        <v>46294</v>
      </c>
      <c r="D8" s="1">
        <v>46296</v>
      </c>
      <c r="E8" s="1"/>
      <c r="F8" s="6">
        <v>-2.3207461376227867E-3</v>
      </c>
      <c r="G8" s="22">
        <v>2</v>
      </c>
      <c r="H8" s="22"/>
      <c r="I8" s="22">
        <v>6</v>
      </c>
      <c r="J8" t="s">
        <v>208</v>
      </c>
    </row>
    <row r="9" spans="1:10">
      <c r="A9" t="s">
        <v>156</v>
      </c>
      <c r="B9">
        <v>8</v>
      </c>
      <c r="C9" s="1">
        <v>46289</v>
      </c>
      <c r="D9" s="1">
        <v>46290</v>
      </c>
      <c r="E9" s="1">
        <v>46294</v>
      </c>
      <c r="F9" s="6">
        <v>-2.1385247755780767E-3</v>
      </c>
      <c r="G9" s="22">
        <v>1</v>
      </c>
      <c r="H9" s="22">
        <v>4</v>
      </c>
      <c r="I9" s="22">
        <v>5</v>
      </c>
      <c r="J9" t="s">
        <v>207</v>
      </c>
    </row>
    <row r="10" spans="1:10">
      <c r="A10" t="s">
        <v>156</v>
      </c>
      <c r="B10">
        <v>9</v>
      </c>
      <c r="C10" s="1">
        <v>46265</v>
      </c>
      <c r="D10" s="1">
        <v>46268</v>
      </c>
      <c r="E10" s="1">
        <v>46269</v>
      </c>
      <c r="F10" s="6">
        <v>-2.09636488705367E-3</v>
      </c>
      <c r="G10" s="22">
        <v>3</v>
      </c>
      <c r="H10" s="22">
        <v>1</v>
      </c>
      <c r="I10" s="22">
        <v>4</v>
      </c>
      <c r="J10" t="s">
        <v>207</v>
      </c>
    </row>
    <row r="11" spans="1:10">
      <c r="A11" t="s">
        <v>156</v>
      </c>
      <c r="B11">
        <v>10</v>
      </c>
      <c r="C11" s="1">
        <v>46246</v>
      </c>
      <c r="D11" s="1">
        <v>46247</v>
      </c>
      <c r="E11" s="1">
        <v>46248</v>
      </c>
      <c r="F11" s="6">
        <v>-1.0987036785150561E-3</v>
      </c>
      <c r="G11" s="22">
        <v>1</v>
      </c>
      <c r="H11" s="22">
        <v>1</v>
      </c>
      <c r="I11" s="22">
        <v>2</v>
      </c>
      <c r="J11" t="s">
        <v>207</v>
      </c>
    </row>
    <row r="12" spans="1:10" s="32" customFormat="1" ht="15">
      <c r="A12" s="32" t="s">
        <v>19</v>
      </c>
      <c r="B12" s="32">
        <v>1</v>
      </c>
      <c r="C12" s="33">
        <v>46055</v>
      </c>
      <c r="D12" s="33">
        <v>46111</v>
      </c>
      <c r="E12" s="33">
        <v>46127</v>
      </c>
      <c r="F12" s="34">
        <v>-9.0693820917258861E-2</v>
      </c>
      <c r="G12" s="35">
        <v>56</v>
      </c>
      <c r="H12" s="35">
        <v>16</v>
      </c>
      <c r="I12" s="35">
        <v>72</v>
      </c>
      <c r="J12" s="32" t="s">
        <v>207</v>
      </c>
    </row>
    <row r="13" spans="1:10" s="32" customFormat="1" ht="15">
      <c r="A13" s="32" t="s">
        <v>19</v>
      </c>
      <c r="B13" s="32">
        <v>2</v>
      </c>
      <c r="C13" s="33">
        <v>46175</v>
      </c>
      <c r="D13" s="33">
        <v>46183</v>
      </c>
      <c r="E13" s="33">
        <v>46238</v>
      </c>
      <c r="F13" s="34">
        <v>-4.5045980304292743E-2</v>
      </c>
      <c r="G13" s="35">
        <v>8</v>
      </c>
      <c r="H13" s="35">
        <v>55</v>
      </c>
      <c r="I13" s="35">
        <v>63</v>
      </c>
      <c r="J13" s="32" t="s">
        <v>207</v>
      </c>
    </row>
    <row r="14" spans="1:10" s="32" customFormat="1" ht="15">
      <c r="A14" s="32" t="s">
        <v>19</v>
      </c>
      <c r="B14" s="32">
        <v>3</v>
      </c>
      <c r="C14" s="33">
        <v>46247</v>
      </c>
      <c r="D14" s="33">
        <v>46281</v>
      </c>
      <c r="E14" s="33"/>
      <c r="F14" s="34">
        <v>-3.1693847536668374E-2</v>
      </c>
      <c r="G14" s="35">
        <v>34</v>
      </c>
      <c r="H14" s="35"/>
      <c r="I14" s="35">
        <v>53</v>
      </c>
      <c r="J14" s="32" t="s">
        <v>208</v>
      </c>
    </row>
    <row r="15" spans="1:10" s="32" customFormat="1" ht="15">
      <c r="A15" s="32" t="s">
        <v>19</v>
      </c>
      <c r="B15" s="32">
        <v>4</v>
      </c>
      <c r="C15" s="33">
        <v>46156</v>
      </c>
      <c r="D15" s="33">
        <v>46161</v>
      </c>
      <c r="E15" s="33">
        <v>46168</v>
      </c>
      <c r="F15" s="34">
        <v>-1.9680746116641945E-2</v>
      </c>
      <c r="G15" s="35">
        <v>5</v>
      </c>
      <c r="H15" s="35">
        <v>7</v>
      </c>
      <c r="I15" s="35">
        <v>12</v>
      </c>
      <c r="J15" s="32" t="s">
        <v>207</v>
      </c>
    </row>
    <row r="16" spans="1:10" s="32" customFormat="1" ht="15">
      <c r="A16" s="32" t="s">
        <v>19</v>
      </c>
      <c r="B16" s="32">
        <v>5</v>
      </c>
      <c r="C16" s="33">
        <v>46129</v>
      </c>
      <c r="D16" s="33">
        <v>46133</v>
      </c>
      <c r="E16" s="33">
        <v>46134</v>
      </c>
      <c r="F16" s="34">
        <v>-8.707476501741751E-3</v>
      </c>
      <c r="G16" s="35">
        <v>4</v>
      </c>
      <c r="H16" s="35">
        <v>1</v>
      </c>
      <c r="I16" s="35">
        <v>5</v>
      </c>
      <c r="J16" s="32" t="s">
        <v>207</v>
      </c>
    </row>
    <row r="17" spans="1:10" s="32" customFormat="1" ht="15">
      <c r="A17" s="32" t="s">
        <v>19</v>
      </c>
      <c r="B17" s="32">
        <v>6</v>
      </c>
      <c r="C17" s="33">
        <v>46139</v>
      </c>
      <c r="D17" s="33">
        <v>46141</v>
      </c>
      <c r="E17" s="33">
        <v>46142</v>
      </c>
      <c r="F17" s="34">
        <v>-5.2913961842286916E-3</v>
      </c>
      <c r="G17" s="35">
        <v>2</v>
      </c>
      <c r="H17" s="35">
        <v>1</v>
      </c>
      <c r="I17" s="35">
        <v>3</v>
      </c>
      <c r="J17" s="32" t="s">
        <v>207</v>
      </c>
    </row>
    <row r="18" spans="1:10" s="32" customFormat="1" ht="15">
      <c r="A18" s="32" t="s">
        <v>19</v>
      </c>
      <c r="B18" s="32">
        <v>7</v>
      </c>
      <c r="C18" s="33">
        <v>46134</v>
      </c>
      <c r="D18" s="33">
        <v>46135</v>
      </c>
      <c r="E18" s="33">
        <v>46136</v>
      </c>
      <c r="F18" s="34">
        <v>-4.1328682105381542E-3</v>
      </c>
      <c r="G18" s="35">
        <v>1</v>
      </c>
      <c r="H18" s="35">
        <v>1</v>
      </c>
      <c r="I18" s="35">
        <v>2</v>
      </c>
      <c r="J18" s="32" t="s">
        <v>207</v>
      </c>
    </row>
    <row r="19" spans="1:10" s="32" customFormat="1" ht="15">
      <c r="A19" s="32" t="s">
        <v>19</v>
      </c>
      <c r="B19" s="32">
        <v>8</v>
      </c>
      <c r="C19" s="33">
        <v>46143</v>
      </c>
      <c r="D19" s="33">
        <v>46146</v>
      </c>
      <c r="E19" s="33">
        <v>46147</v>
      </c>
      <c r="F19" s="34">
        <v>-4.0621732419378054E-3</v>
      </c>
      <c r="G19" s="35">
        <v>3</v>
      </c>
      <c r="H19" s="35">
        <v>1</v>
      </c>
      <c r="I19" s="35">
        <v>4</v>
      </c>
      <c r="J19" s="32" t="s">
        <v>207</v>
      </c>
    </row>
    <row r="20" spans="1:10" s="32" customFormat="1" ht="15">
      <c r="A20" s="32" t="s">
        <v>19</v>
      </c>
      <c r="B20" s="32">
        <v>9</v>
      </c>
      <c r="C20" s="33">
        <v>46148</v>
      </c>
      <c r="D20" s="33">
        <v>46149</v>
      </c>
      <c r="E20" s="33">
        <v>46150</v>
      </c>
      <c r="F20" s="34">
        <v>-3.8030609141467275E-3</v>
      </c>
      <c r="G20" s="35">
        <v>1</v>
      </c>
      <c r="H20" s="35">
        <v>1</v>
      </c>
      <c r="I20" s="35">
        <v>2</v>
      </c>
      <c r="J20" s="32" t="s">
        <v>207</v>
      </c>
    </row>
    <row r="21" spans="1:10" s="32" customFormat="1" ht="15">
      <c r="A21" s="32" t="s">
        <v>19</v>
      </c>
      <c r="B21" s="32">
        <v>10</v>
      </c>
      <c r="C21" s="33">
        <v>46241</v>
      </c>
      <c r="D21" s="33">
        <v>46245</v>
      </c>
      <c r="E21" s="33">
        <v>46247</v>
      </c>
      <c r="F21" s="34">
        <v>-3.7949685729165017E-3</v>
      </c>
      <c r="G21" s="35">
        <v>4</v>
      </c>
      <c r="H21" s="35">
        <v>2</v>
      </c>
      <c r="I21" s="35">
        <v>6</v>
      </c>
      <c r="J21" s="32" t="s">
        <v>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workbookViewId="0"/>
  </sheetViews>
  <sheetFormatPr defaultRowHeight="14.25"/>
  <cols>
    <col min="1" max="4" width="18" customWidth="1"/>
  </cols>
  <sheetData>
    <row r="1" spans="1:4" ht="15">
      <c r="A1" s="24" t="s">
        <v>209</v>
      </c>
      <c r="B1" s="24" t="s">
        <v>210</v>
      </c>
      <c r="C1" s="24" t="s">
        <v>146</v>
      </c>
      <c r="D1" s="24" t="s">
        <v>211</v>
      </c>
    </row>
    <row r="2" spans="1:4">
      <c r="A2" t="s">
        <v>212</v>
      </c>
      <c r="B2" s="6">
        <v>9.9473320004852539E-3</v>
      </c>
      <c r="C2" s="6">
        <v>-1.398420971154346E-2</v>
      </c>
      <c r="D2" s="6">
        <v>2.3931541712028714E-2</v>
      </c>
    </row>
    <row r="3" spans="1:4">
      <c r="A3" t="s">
        <v>213</v>
      </c>
      <c r="B3" s="6">
        <v>2.5626185042672001E-2</v>
      </c>
      <c r="C3" s="6">
        <v>-5.0932709976042712E-2</v>
      </c>
      <c r="D3" s="6">
        <v>7.6558895018714712E-2</v>
      </c>
    </row>
    <row r="4" spans="1:4">
      <c r="A4" t="s">
        <v>214</v>
      </c>
      <c r="B4" s="6">
        <v>1.7832062975811969E-2</v>
      </c>
      <c r="C4" s="6">
        <v>0.10423342503354394</v>
      </c>
      <c r="D4" s="6">
        <v>-8.6401362057731967E-2</v>
      </c>
    </row>
    <row r="5" spans="1:4">
      <c r="A5" t="s">
        <v>215</v>
      </c>
      <c r="B5" s="6">
        <v>6.3531649632211362E-3</v>
      </c>
      <c r="C5" s="6">
        <v>5.147031284462078E-2</v>
      </c>
      <c r="D5" s="6">
        <v>-4.5117147881399644E-2</v>
      </c>
    </row>
    <row r="6" spans="1:4">
      <c r="A6" t="s">
        <v>216</v>
      </c>
      <c r="B6" s="6">
        <v>-9.7446567132212225E-3</v>
      </c>
      <c r="C6" s="6">
        <v>-1.0646353722793989E-2</v>
      </c>
      <c r="D6" s="6">
        <v>9.0169700957276611E-4</v>
      </c>
    </row>
    <row r="7" spans="1:4">
      <c r="A7" t="s">
        <v>217</v>
      </c>
      <c r="B7" s="6">
        <v>1.0989894196268279E-2</v>
      </c>
      <c r="C7" s="6">
        <v>-1.2854430244713111E-3</v>
      </c>
      <c r="D7" s="6">
        <v>1.2275337220739591E-2</v>
      </c>
    </row>
    <row r="8" spans="1:4">
      <c r="A8" t="s">
        <v>218</v>
      </c>
      <c r="B8" s="6">
        <v>2.4120290098955888E-2</v>
      </c>
      <c r="C8" s="6">
        <v>2.6225279449698657E-2</v>
      </c>
      <c r="D8" s="6">
        <v>-2.1049893507427697E-3</v>
      </c>
    </row>
    <row r="9" spans="1:4">
      <c r="A9" t="s">
        <v>219</v>
      </c>
      <c r="B9" s="6">
        <v>1.1992676856944717E-2</v>
      </c>
      <c r="C9" s="6">
        <v>-4.5016093904092225E-3</v>
      </c>
      <c r="D9" s="6">
        <v>1.649428624735394E-2</v>
      </c>
    </row>
    <row r="10" spans="1:4">
      <c r="A10" t="s">
        <v>220</v>
      </c>
      <c r="B10" s="6">
        <v>-5.7260031104555686E-4</v>
      </c>
      <c r="C10" s="6">
        <v>1.5998086659678945E-2</v>
      </c>
      <c r="D10" s="6">
        <v>-1.6570686970724502E-2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0"/>
  <sheetViews>
    <sheetView workbookViewId="0">
      <selection sqref="A1:D1"/>
    </sheetView>
  </sheetViews>
  <sheetFormatPr defaultRowHeight="14.25"/>
  <cols>
    <col min="1" max="1" width="33" customWidth="1"/>
    <col min="2" max="3" width="18" customWidth="1"/>
    <col min="4" max="4" width="45" customWidth="1"/>
  </cols>
  <sheetData>
    <row r="1" spans="1:4" ht="26.1" customHeight="1">
      <c r="A1" s="26" t="s">
        <v>3</v>
      </c>
      <c r="B1" s="26"/>
      <c r="C1" s="26"/>
      <c r="D1" s="26"/>
    </row>
    <row r="2" spans="1:4">
      <c r="A2" s="11"/>
      <c r="B2" s="11"/>
      <c r="C2" s="11"/>
      <c r="D2" s="11"/>
    </row>
    <row r="3" spans="1:4" ht="15">
      <c r="A3" s="27" t="s">
        <v>4</v>
      </c>
      <c r="B3" s="27"/>
      <c r="C3" s="27"/>
      <c r="D3" s="27"/>
    </row>
    <row r="4" spans="1:4">
      <c r="A4" s="12" t="s">
        <v>5</v>
      </c>
      <c r="B4" s="13">
        <v>44925</v>
      </c>
      <c r="C4" s="13">
        <v>46300</v>
      </c>
      <c r="D4" s="12"/>
    </row>
    <row r="5" spans="1:4">
      <c r="A5" s="12" t="s">
        <v>6</v>
      </c>
      <c r="B5" s="12">
        <v>252</v>
      </c>
      <c r="C5" s="12" t="s">
        <v>7</v>
      </c>
      <c r="D5" s="12"/>
    </row>
    <row r="6" spans="1:4">
      <c r="A6" s="12" t="s">
        <v>8</v>
      </c>
      <c r="B6" s="14">
        <v>0</v>
      </c>
      <c r="C6" s="12"/>
      <c r="D6" s="12" t="s">
        <v>9</v>
      </c>
    </row>
    <row r="7" spans="1:4" ht="28.5">
      <c r="A7" s="12" t="s">
        <v>10</v>
      </c>
      <c r="B7" s="12"/>
      <c r="C7" s="12"/>
      <c r="D7" s="12" t="s">
        <v>11</v>
      </c>
    </row>
    <row r="8" spans="1:4" ht="42.75">
      <c r="A8" s="12" t="s">
        <v>12</v>
      </c>
      <c r="B8" s="12"/>
      <c r="C8" s="12"/>
      <c r="D8" s="12" t="s">
        <v>13</v>
      </c>
    </row>
    <row r="9" spans="1:4" ht="28.5">
      <c r="A9" s="12" t="s">
        <v>14</v>
      </c>
      <c r="B9" s="12">
        <v>3</v>
      </c>
      <c r="C9" s="12"/>
      <c r="D9" s="12" t="s">
        <v>15</v>
      </c>
    </row>
    <row r="10" spans="1:4">
      <c r="A10" s="11"/>
      <c r="B10" s="11"/>
      <c r="C10" s="11"/>
      <c r="D10" s="11"/>
    </row>
    <row r="11" spans="1:4" ht="15">
      <c r="A11" s="27" t="s">
        <v>16</v>
      </c>
      <c r="B11" s="27"/>
      <c r="C11" s="27"/>
      <c r="D11" s="27"/>
    </row>
    <row r="12" spans="1:4" ht="15">
      <c r="A12" s="5" t="s">
        <v>17</v>
      </c>
      <c r="B12" s="5" t="s">
        <v>18</v>
      </c>
      <c r="C12" s="5" t="s">
        <v>19</v>
      </c>
      <c r="D12" s="5" t="s">
        <v>20</v>
      </c>
    </row>
    <row r="13" spans="1:4">
      <c r="A13" s="11" t="s">
        <v>21</v>
      </c>
      <c r="B13" s="15">
        <v>977</v>
      </c>
      <c r="C13" s="15">
        <v>942</v>
      </c>
      <c r="D13" s="11" t="s">
        <v>22</v>
      </c>
    </row>
    <row r="14" spans="1:4">
      <c r="A14" s="11" t="s">
        <v>23</v>
      </c>
      <c r="B14" s="16">
        <v>0.3928175692649849</v>
      </c>
      <c r="C14" s="16">
        <v>1.0247297825237593</v>
      </c>
      <c r="D14" s="11" t="s">
        <v>24</v>
      </c>
    </row>
    <row r="15" spans="1:4">
      <c r="A15" s="11" t="s">
        <v>25</v>
      </c>
      <c r="B15" s="16">
        <v>9.2002271384355572E-2</v>
      </c>
      <c r="C15" s="16">
        <v>0.20609699303489837</v>
      </c>
      <c r="D15" s="11" t="s">
        <v>26</v>
      </c>
    </row>
    <row r="16" spans="1:4">
      <c r="A16" s="11" t="s">
        <v>27</v>
      </c>
      <c r="B16" s="16">
        <v>8.6662247123825531E-2</v>
      </c>
      <c r="C16" s="16">
        <v>0.19951914546379684</v>
      </c>
      <c r="D16" s="11" t="s">
        <v>28</v>
      </c>
    </row>
    <row r="17" spans="1:4">
      <c r="A17" s="11" t="s">
        <v>29</v>
      </c>
      <c r="B17" s="16">
        <v>4.860109203274144E-2</v>
      </c>
      <c r="C17" s="16">
        <v>0.14682011552697666</v>
      </c>
      <c r="D17" s="11" t="s">
        <v>30</v>
      </c>
    </row>
    <row r="18" spans="1:4">
      <c r="A18" s="11" t="s">
        <v>31</v>
      </c>
      <c r="B18" s="17">
        <v>1.7831337424567164</v>
      </c>
      <c r="C18" s="17">
        <v>1.3589360337149259</v>
      </c>
      <c r="D18" s="11" t="s">
        <v>32</v>
      </c>
    </row>
    <row r="19" spans="1:4">
      <c r="A19" s="11" t="s">
        <v>33</v>
      </c>
      <c r="B19" s="17">
        <v>2.2260059310458629</v>
      </c>
      <c r="C19" s="17">
        <v>2.0267107648046996</v>
      </c>
      <c r="D19" s="11" t="s">
        <v>34</v>
      </c>
    </row>
    <row r="20" spans="1:4">
      <c r="A20" s="11" t="s">
        <v>35</v>
      </c>
      <c r="B20" s="16">
        <v>3.8931723368368705E-2</v>
      </c>
      <c r="C20" s="16">
        <v>9.8444804719346912E-2</v>
      </c>
      <c r="D20" s="11" t="s">
        <v>36</v>
      </c>
    </row>
    <row r="21" spans="1:4">
      <c r="A21" s="11" t="s">
        <v>37</v>
      </c>
      <c r="B21" s="16">
        <v>-6.2788099203021641E-2</v>
      </c>
      <c r="C21" s="16">
        <v>-0.18902207791150982</v>
      </c>
      <c r="D21" s="11" t="s">
        <v>38</v>
      </c>
    </row>
    <row r="22" spans="1:4">
      <c r="A22" s="11" t="s">
        <v>39</v>
      </c>
      <c r="B22" s="17">
        <v>1.4652819969413569</v>
      </c>
      <c r="C22" s="17">
        <v>1.090332914080979</v>
      </c>
      <c r="D22" s="11" t="s">
        <v>40</v>
      </c>
    </row>
    <row r="23" spans="1:4">
      <c r="A23" s="11" t="s">
        <v>41</v>
      </c>
      <c r="B23" s="16">
        <v>2.300665541035303E-2</v>
      </c>
      <c r="C23" s="16">
        <v>3.3764361301520905E-2</v>
      </c>
      <c r="D23" s="11" t="s">
        <v>42</v>
      </c>
    </row>
    <row r="24" spans="1:4">
      <c r="A24" s="11" t="s">
        <v>43</v>
      </c>
      <c r="B24" s="17">
        <v>3.9989415994362401</v>
      </c>
      <c r="C24" s="17">
        <v>6.1039802054722943</v>
      </c>
      <c r="D24" s="11" t="s">
        <v>44</v>
      </c>
    </row>
    <row r="25" spans="1:4">
      <c r="A25" s="11" t="s">
        <v>45</v>
      </c>
      <c r="B25" s="16">
        <v>1.513784619944754E-2</v>
      </c>
      <c r="C25" s="16">
        <v>2.0384534222133609E-2</v>
      </c>
      <c r="D25" s="11" t="s">
        <v>46</v>
      </c>
    </row>
    <row r="26" spans="1:4">
      <c r="A26" s="11" t="s">
        <v>47</v>
      </c>
      <c r="B26" s="17">
        <v>6.0776328529294492</v>
      </c>
      <c r="C26" s="17">
        <v>10.110458781595186</v>
      </c>
      <c r="D26" s="11" t="s">
        <v>48</v>
      </c>
    </row>
    <row r="27" spans="1:4">
      <c r="A27" s="11" t="s">
        <v>49</v>
      </c>
      <c r="B27" s="16">
        <v>3.4389780604692671E-4</v>
      </c>
      <c r="C27" s="16">
        <v>7.9174264072935251E-4</v>
      </c>
      <c r="D27" s="11"/>
    </row>
    <row r="28" spans="1:4">
      <c r="A28" s="11" t="s">
        <v>50</v>
      </c>
      <c r="B28" s="16">
        <v>5.9343720818372248E-4</v>
      </c>
      <c r="C28" s="16">
        <v>9.0523780624029992E-4</v>
      </c>
      <c r="D28" s="11"/>
    </row>
    <row r="29" spans="1:4">
      <c r="A29" s="11" t="s">
        <v>51</v>
      </c>
      <c r="B29" s="16">
        <v>2.0890718609293701E-2</v>
      </c>
      <c r="C29" s="16">
        <v>9.5153900340573472E-2</v>
      </c>
      <c r="D29" s="11"/>
    </row>
    <row r="30" spans="1:4">
      <c r="A30" s="11" t="s">
        <v>52</v>
      </c>
      <c r="B30" s="16">
        <v>-3.7147628070344885E-2</v>
      </c>
      <c r="C30" s="16">
        <v>-5.9749616419470408E-2</v>
      </c>
      <c r="D30" s="11"/>
    </row>
    <row r="31" spans="1:4">
      <c r="A31" s="11" t="s">
        <v>53</v>
      </c>
      <c r="B31" s="16">
        <v>0.66018423746161714</v>
      </c>
      <c r="C31" s="16">
        <v>0.55520169851380041</v>
      </c>
      <c r="D31" s="11"/>
    </row>
    <row r="32" spans="1:4">
      <c r="A32" s="11" t="s">
        <v>54</v>
      </c>
      <c r="B32" s="16">
        <v>0.33162743091095187</v>
      </c>
      <c r="C32" s="16">
        <v>0.44479830148619959</v>
      </c>
      <c r="D32" s="11"/>
    </row>
    <row r="33" spans="1:4">
      <c r="A33" s="11" t="s">
        <v>55</v>
      </c>
      <c r="B33" s="16">
        <v>1.6314204071824505E-3</v>
      </c>
      <c r="C33" s="16">
        <v>6.5936957734653414E-3</v>
      </c>
      <c r="D33" s="11"/>
    </row>
    <row r="34" spans="1:4">
      <c r="A34" s="11" t="s">
        <v>56</v>
      </c>
      <c r="B34" s="16">
        <v>-2.2107345868050405E-3</v>
      </c>
      <c r="C34" s="16">
        <v>-6.4503134175544711E-3</v>
      </c>
      <c r="D34" s="11"/>
    </row>
    <row r="35" spans="1:4">
      <c r="A35" s="11" t="s">
        <v>57</v>
      </c>
      <c r="B35" s="17">
        <v>0.73795398910376819</v>
      </c>
      <c r="C35" s="17">
        <v>1.0222287424856995</v>
      </c>
      <c r="D35" s="11" t="s">
        <v>58</v>
      </c>
    </row>
    <row r="36" spans="1:4">
      <c r="A36" s="11" t="s">
        <v>59</v>
      </c>
      <c r="B36" s="17">
        <v>1.4690750709010201</v>
      </c>
      <c r="C36" s="17">
        <v>1.2759561630549423</v>
      </c>
      <c r="D36" s="11" t="s">
        <v>60</v>
      </c>
    </row>
    <row r="37" spans="1:4">
      <c r="A37" s="11" t="s">
        <v>61</v>
      </c>
      <c r="B37" s="17">
        <v>-3.2064467564587855</v>
      </c>
      <c r="C37" s="17">
        <v>0.48966470030120018</v>
      </c>
      <c r="D37" s="11" t="s">
        <v>62</v>
      </c>
    </row>
    <row r="38" spans="1:4">
      <c r="A38" s="11" t="s">
        <v>63</v>
      </c>
      <c r="B38" s="17">
        <v>34.427733993569191</v>
      </c>
      <c r="C38" s="17">
        <v>14.162122953767959</v>
      </c>
      <c r="D38" s="11" t="s">
        <v>64</v>
      </c>
    </row>
    <row r="39" spans="1:4">
      <c r="A39" s="11" t="s">
        <v>65</v>
      </c>
      <c r="B39" s="16">
        <v>3.7075546909658415E-3</v>
      </c>
      <c r="C39" s="16">
        <v>1.4472375250209002E-2</v>
      </c>
      <c r="D39" s="11" t="s">
        <v>66</v>
      </c>
    </row>
    <row r="40" spans="1:4">
      <c r="A40" s="11" t="s">
        <v>67</v>
      </c>
      <c r="B40" s="16">
        <v>8.5081061905723163E-3</v>
      </c>
      <c r="C40" s="16">
        <v>2.0120720179262343E-2</v>
      </c>
      <c r="D40" s="11" t="s">
        <v>68</v>
      </c>
    </row>
    <row r="41" spans="1:4">
      <c r="A41" s="11" t="s">
        <v>69</v>
      </c>
      <c r="B41" s="16">
        <v>1.0504293794379836E-2</v>
      </c>
      <c r="C41" s="16">
        <v>2.2845384432012561E-2</v>
      </c>
      <c r="D41" s="11" t="s">
        <v>66</v>
      </c>
    </row>
    <row r="42" spans="1:4">
      <c r="A42" s="11" t="s">
        <v>70</v>
      </c>
      <c r="B42" s="16">
        <v>1.7427898622870398E-2</v>
      </c>
      <c r="C42" s="16">
        <v>3.2946111202551143E-2</v>
      </c>
      <c r="D42" s="11" t="s">
        <v>71</v>
      </c>
    </row>
    <row r="43" spans="1:4">
      <c r="A43" s="11" t="s">
        <v>72</v>
      </c>
      <c r="B43" s="17">
        <v>0.93844013753470434</v>
      </c>
      <c r="C43" s="17">
        <v>1.002237491248674</v>
      </c>
      <c r="D43" s="11" t="s">
        <v>73</v>
      </c>
    </row>
    <row r="44" spans="1:4">
      <c r="A44" s="11" t="s">
        <v>74</v>
      </c>
      <c r="B44" s="15">
        <v>13</v>
      </c>
      <c r="C44" s="15">
        <v>9</v>
      </c>
      <c r="D44" s="11"/>
    </row>
    <row r="45" spans="1:4">
      <c r="A45" s="11" t="s">
        <v>75</v>
      </c>
      <c r="B45" s="15">
        <v>8</v>
      </c>
      <c r="C45" s="15">
        <v>6</v>
      </c>
      <c r="D45" s="11"/>
    </row>
    <row r="46" spans="1:4">
      <c r="A46" s="11" t="s">
        <v>76</v>
      </c>
      <c r="B46" s="16">
        <v>3.2681994001172665E-2</v>
      </c>
      <c r="C46" s="16">
        <v>0.10423342503354394</v>
      </c>
      <c r="D46" s="11"/>
    </row>
    <row r="47" spans="1:4">
      <c r="A47" s="11" t="s">
        <v>77</v>
      </c>
      <c r="B47" s="16">
        <v>-2.0177404006130328E-2</v>
      </c>
      <c r="C47" s="16">
        <v>-5.7544714081786963E-2</v>
      </c>
      <c r="D47" s="11"/>
    </row>
    <row r="48" spans="1:4">
      <c r="A48" s="11" t="s">
        <v>78</v>
      </c>
      <c r="B48" s="16">
        <v>0.7021276595744681</v>
      </c>
      <c r="C48" s="16">
        <v>0.63829787234042556</v>
      </c>
      <c r="D48" s="11"/>
    </row>
    <row r="49" spans="1:4">
      <c r="A49" s="11" t="s">
        <v>79</v>
      </c>
      <c r="B49" s="16">
        <v>-2.0548148540809885E-3</v>
      </c>
      <c r="C49" s="16">
        <v>-3.2106721511382386E-3</v>
      </c>
      <c r="D49" s="11" t="s">
        <v>80</v>
      </c>
    </row>
    <row r="50" spans="1:4">
      <c r="A50" s="11" t="s">
        <v>81</v>
      </c>
      <c r="B50" s="15">
        <v>325</v>
      </c>
      <c r="C50" s="15">
        <v>128</v>
      </c>
      <c r="D50" s="11" t="s">
        <v>82</v>
      </c>
    </row>
    <row r="51" spans="1:4">
      <c r="A51" s="11" t="s">
        <v>83</v>
      </c>
      <c r="B51" s="18">
        <v>45636</v>
      </c>
      <c r="C51" s="18">
        <v>45707</v>
      </c>
      <c r="D51" s="11"/>
    </row>
    <row r="52" spans="1:4">
      <c r="A52" s="11" t="s">
        <v>84</v>
      </c>
      <c r="B52" s="18">
        <v>45846</v>
      </c>
      <c r="C52" s="18">
        <v>45755</v>
      </c>
      <c r="D52" s="11"/>
    </row>
    <row r="53" spans="1:4">
      <c r="A53" s="11" t="s">
        <v>85</v>
      </c>
      <c r="B53" s="18">
        <v>45961</v>
      </c>
      <c r="C53" s="18">
        <v>45835</v>
      </c>
      <c r="D53" s="11"/>
    </row>
    <row r="54" spans="1:4">
      <c r="A54" s="11" t="s">
        <v>86</v>
      </c>
      <c r="B54" s="11">
        <v>210</v>
      </c>
      <c r="C54" s="11">
        <v>48</v>
      </c>
      <c r="D54" s="11"/>
    </row>
    <row r="55" spans="1:4">
      <c r="A55" s="11" t="s">
        <v>87</v>
      </c>
      <c r="B55" s="11">
        <v>115</v>
      </c>
      <c r="C55" s="11">
        <v>80</v>
      </c>
      <c r="D55" s="11"/>
    </row>
    <row r="56" spans="1:4">
      <c r="A56" s="11" t="s">
        <v>88</v>
      </c>
      <c r="B56" s="11">
        <v>325</v>
      </c>
      <c r="C56" s="11">
        <v>128</v>
      </c>
      <c r="D56" s="11"/>
    </row>
    <row r="57" spans="1:4">
      <c r="A57" s="11"/>
      <c r="B57" s="11"/>
      <c r="C57" s="11"/>
      <c r="D57" s="11"/>
    </row>
    <row r="58" spans="1:4">
      <c r="A58" s="11"/>
      <c r="B58" s="11"/>
      <c r="C58" s="11"/>
      <c r="D58" s="11"/>
    </row>
    <row r="59" spans="1:4" ht="15">
      <c r="A59" s="27" t="s">
        <v>89</v>
      </c>
      <c r="B59" s="27"/>
      <c r="C59" s="27"/>
      <c r="D59" s="27"/>
    </row>
    <row r="60" spans="1:4" ht="15">
      <c r="A60" s="5" t="s">
        <v>17</v>
      </c>
      <c r="B60" s="5" t="s">
        <v>90</v>
      </c>
      <c r="C60" s="5" t="s">
        <v>91</v>
      </c>
      <c r="D60" s="5" t="s">
        <v>20</v>
      </c>
    </row>
    <row r="61" spans="1:4">
      <c r="A61" s="11" t="s">
        <v>92</v>
      </c>
      <c r="B61" s="19">
        <v>937</v>
      </c>
      <c r="C61" s="11"/>
      <c r="D61" s="11"/>
    </row>
    <row r="62" spans="1:4">
      <c r="A62" s="11" t="s">
        <v>93</v>
      </c>
      <c r="B62" s="17">
        <v>0.21710724498393366</v>
      </c>
      <c r="C62" s="11" t="s">
        <v>94</v>
      </c>
      <c r="D62" s="11"/>
    </row>
    <row r="63" spans="1:4">
      <c r="A63" s="11" t="s">
        <v>95</v>
      </c>
      <c r="B63" s="17">
        <v>7.3197866846909279E-2</v>
      </c>
      <c r="C63" s="11" t="s">
        <v>96</v>
      </c>
      <c r="D63" s="11"/>
    </row>
    <row r="64" spans="1:4">
      <c r="A64" s="11" t="s">
        <v>97</v>
      </c>
      <c r="B64" s="16">
        <v>4.7135555824513786E-2</v>
      </c>
      <c r="C64" s="11" t="s">
        <v>98</v>
      </c>
      <c r="D64" s="11"/>
    </row>
    <row r="65" spans="1:4">
      <c r="A65" s="11" t="s">
        <v>99</v>
      </c>
      <c r="B65" s="16">
        <v>7.5897953444775165E-2</v>
      </c>
      <c r="C65" s="11" t="s">
        <v>100</v>
      </c>
      <c r="D65" s="11"/>
    </row>
    <row r="66" spans="1:4">
      <c r="A66" s="11" t="s">
        <v>101</v>
      </c>
      <c r="B66" s="16">
        <v>0.14473022104971209</v>
      </c>
      <c r="C66" s="11" t="s">
        <v>102</v>
      </c>
      <c r="D66" s="11"/>
    </row>
    <row r="67" spans="1:4">
      <c r="A67" s="11" t="s">
        <v>103</v>
      </c>
      <c r="B67" s="17">
        <v>-0.73373337108167658</v>
      </c>
      <c r="C67" s="11" t="s">
        <v>104</v>
      </c>
      <c r="D67" s="11"/>
    </row>
    <row r="68" spans="1:4">
      <c r="A68" s="11" t="s">
        <v>105</v>
      </c>
      <c r="B68" s="16">
        <v>0.12692747033731383</v>
      </c>
      <c r="C68" s="11" t="s">
        <v>106</v>
      </c>
      <c r="D68" s="11"/>
    </row>
    <row r="69" spans="1:4">
      <c r="A69" s="11" t="s">
        <v>107</v>
      </c>
      <c r="B69" s="16">
        <v>3.7030159914743739E-2</v>
      </c>
      <c r="C69" s="11" t="s">
        <v>108</v>
      </c>
      <c r="D69" s="11"/>
    </row>
    <row r="70" spans="1:4">
      <c r="A70" s="11" t="s">
        <v>109</v>
      </c>
      <c r="B70" s="16">
        <v>0.48879402347918888</v>
      </c>
      <c r="C70" s="11" t="s">
        <v>110</v>
      </c>
      <c r="D70" s="11"/>
    </row>
    <row r="71" spans="1:4">
      <c r="A71" s="11" t="s">
        <v>111</v>
      </c>
      <c r="B71" s="16">
        <v>-0.35211007520186055</v>
      </c>
      <c r="C71" s="11" t="s">
        <v>112</v>
      </c>
      <c r="D71" s="11"/>
    </row>
    <row r="72" spans="1:4">
      <c r="A72" s="11" t="s">
        <v>113</v>
      </c>
      <c r="B72" s="17">
        <v>1.2333602351417992</v>
      </c>
      <c r="C72" s="11" t="s">
        <v>114</v>
      </c>
      <c r="D72" s="11"/>
    </row>
    <row r="73" spans="1:4">
      <c r="A73" s="11"/>
      <c r="B73" s="11"/>
      <c r="C73" s="11"/>
      <c r="D73" s="11"/>
    </row>
    <row r="74" spans="1:4">
      <c r="A74" s="11"/>
      <c r="B74" s="11"/>
      <c r="C74" s="11"/>
      <c r="D74" s="11"/>
    </row>
    <row r="75" spans="1:4" ht="15">
      <c r="A75" s="27" t="s">
        <v>115</v>
      </c>
      <c r="B75" s="27"/>
      <c r="C75" s="27"/>
      <c r="D75" s="27"/>
    </row>
    <row r="76" spans="1:4" ht="28.5">
      <c r="A76" s="12" t="s">
        <v>116</v>
      </c>
      <c r="B76" s="12" t="s">
        <v>117</v>
      </c>
      <c r="C76" s="12"/>
      <c r="D76" s="12"/>
    </row>
    <row r="77" spans="1:4" ht="57">
      <c r="A77" s="12" t="s">
        <v>118</v>
      </c>
      <c r="B77" s="12" t="s">
        <v>119</v>
      </c>
      <c r="C77" s="12"/>
      <c r="D77" s="12"/>
    </row>
    <row r="78" spans="1:4" ht="28.5">
      <c r="A78" s="12" t="s">
        <v>120</v>
      </c>
      <c r="B78" s="12" t="s">
        <v>121</v>
      </c>
      <c r="C78" s="12"/>
      <c r="D78" s="12"/>
    </row>
    <row r="79" spans="1:4" ht="57">
      <c r="A79" s="12" t="s">
        <v>122</v>
      </c>
      <c r="B79" s="12" t="s">
        <v>123</v>
      </c>
      <c r="C79" s="12"/>
      <c r="D79" s="12"/>
    </row>
    <row r="80" spans="1:4" ht="71.25">
      <c r="A80" s="12" t="s">
        <v>124</v>
      </c>
      <c r="B80" s="12" t="s">
        <v>125</v>
      </c>
      <c r="C80" s="12"/>
      <c r="D80" s="12"/>
    </row>
    <row r="81" spans="1:4">
      <c r="A81" s="11"/>
      <c r="B81" s="11"/>
      <c r="C81" s="11"/>
      <c r="D81" s="11"/>
    </row>
    <row r="82" spans="1:4" ht="42" customHeight="1">
      <c r="A82" s="25" t="s">
        <v>126</v>
      </c>
      <c r="B82" s="25"/>
      <c r="C82" s="25"/>
      <c r="D82" s="25"/>
    </row>
    <row r="83" spans="1:4">
      <c r="A83" s="11"/>
      <c r="B83" s="11"/>
      <c r="C83" s="11"/>
      <c r="D83" s="11"/>
    </row>
    <row r="84" spans="1:4">
      <c r="A84" s="11"/>
      <c r="B84" s="11"/>
      <c r="C84" s="11"/>
      <c r="D84" s="11"/>
    </row>
    <row r="85" spans="1:4">
      <c r="A85" s="11"/>
      <c r="B85" s="11"/>
      <c r="C85" s="11"/>
      <c r="D85" s="11"/>
    </row>
    <row r="86" spans="1:4">
      <c r="A86" s="11"/>
      <c r="B86" s="11"/>
      <c r="C86" s="11"/>
      <c r="D86" s="11"/>
    </row>
    <row r="87" spans="1:4">
      <c r="A87" s="11"/>
      <c r="B87" s="11"/>
      <c r="C87" s="11"/>
      <c r="D87" s="11"/>
    </row>
    <row r="88" spans="1:4">
      <c r="A88" s="11"/>
      <c r="B88" s="11"/>
      <c r="C88" s="11"/>
      <c r="D88" s="11"/>
    </row>
    <row r="89" spans="1:4">
      <c r="A89" s="11"/>
      <c r="B89" s="11"/>
      <c r="C89" s="11"/>
      <c r="D89" s="11"/>
    </row>
    <row r="90" spans="1:4">
      <c r="A90" s="11"/>
      <c r="B90" s="11"/>
      <c r="C90" s="11"/>
      <c r="D90" s="11"/>
    </row>
    <row r="91" spans="1:4">
      <c r="A91" s="11"/>
      <c r="B91" s="11"/>
      <c r="C91" s="11"/>
      <c r="D91" s="11"/>
    </row>
    <row r="92" spans="1:4">
      <c r="A92" s="11"/>
      <c r="B92" s="11"/>
      <c r="C92" s="11"/>
      <c r="D92" s="11"/>
    </row>
    <row r="93" spans="1:4">
      <c r="A93" s="11"/>
      <c r="B93" s="11"/>
      <c r="C93" s="11"/>
      <c r="D93" s="11"/>
    </row>
    <row r="94" spans="1:4">
      <c r="A94" s="11"/>
      <c r="B94" s="11"/>
      <c r="C94" s="11"/>
      <c r="D94" s="11"/>
    </row>
    <row r="95" spans="1:4">
      <c r="A95" s="11"/>
      <c r="B95" s="11"/>
      <c r="C95" s="11"/>
      <c r="D95" s="11"/>
    </row>
    <row r="96" spans="1:4">
      <c r="A96" s="11"/>
      <c r="B96" s="11"/>
      <c r="C96" s="11"/>
      <c r="D96" s="11"/>
    </row>
    <row r="97" spans="1:4">
      <c r="A97" s="11"/>
      <c r="B97" s="11"/>
      <c r="C97" s="11"/>
      <c r="D97" s="11"/>
    </row>
    <row r="98" spans="1:4">
      <c r="A98" s="11"/>
      <c r="B98" s="11"/>
      <c r="C98" s="11"/>
      <c r="D98" s="11"/>
    </row>
    <row r="99" spans="1:4">
      <c r="A99" s="11"/>
      <c r="B99" s="11"/>
      <c r="C99" s="11"/>
      <c r="D99" s="11"/>
    </row>
    <row r="100" spans="1:4">
      <c r="A100" s="11"/>
      <c r="B100" s="11"/>
      <c r="C100" s="11"/>
      <c r="D100" s="11"/>
    </row>
    <row r="101" spans="1:4">
      <c r="A101" s="11"/>
      <c r="B101" s="11"/>
      <c r="C101" s="11"/>
      <c r="D101" s="11"/>
    </row>
    <row r="102" spans="1:4">
      <c r="A102" s="11"/>
      <c r="B102" s="11"/>
      <c r="C102" s="11"/>
      <c r="D102" s="11"/>
    </row>
    <row r="103" spans="1:4">
      <c r="A103" s="11"/>
      <c r="B103" s="11"/>
      <c r="C103" s="11"/>
      <c r="D103" s="11"/>
    </row>
    <row r="104" spans="1:4">
      <c r="A104" s="11"/>
      <c r="B104" s="11"/>
      <c r="C104" s="11"/>
      <c r="D104" s="11"/>
    </row>
    <row r="105" spans="1:4">
      <c r="A105" s="11"/>
      <c r="B105" s="11"/>
      <c r="C105" s="11"/>
      <c r="D105" s="11"/>
    </row>
    <row r="106" spans="1:4">
      <c r="A106" s="11"/>
      <c r="B106" s="11"/>
      <c r="C106" s="11"/>
      <c r="D106" s="11"/>
    </row>
    <row r="107" spans="1:4">
      <c r="A107" s="11"/>
      <c r="B107" s="11"/>
      <c r="C107" s="11"/>
      <c r="D107" s="11"/>
    </row>
    <row r="108" spans="1:4">
      <c r="A108" s="11"/>
      <c r="B108" s="11"/>
      <c r="C108" s="11"/>
      <c r="D108" s="11"/>
    </row>
    <row r="109" spans="1:4">
      <c r="A109" s="11"/>
      <c r="B109" s="11"/>
      <c r="C109" s="11"/>
      <c r="D109" s="11"/>
    </row>
    <row r="110" spans="1:4">
      <c r="A110" s="11"/>
      <c r="B110" s="11"/>
      <c r="C110" s="11"/>
      <c r="D110" s="11"/>
    </row>
    <row r="111" spans="1:4">
      <c r="A111" s="11"/>
      <c r="B111" s="11"/>
      <c r="C111" s="11"/>
      <c r="D111" s="11"/>
    </row>
    <row r="112" spans="1:4">
      <c r="A112" s="11"/>
      <c r="B112" s="11"/>
      <c r="C112" s="11"/>
      <c r="D112" s="11"/>
    </row>
    <row r="113" spans="1:4">
      <c r="A113" s="11"/>
      <c r="B113" s="11"/>
      <c r="C113" s="11"/>
      <c r="D113" s="11"/>
    </row>
    <row r="114" spans="1:4">
      <c r="A114" s="11"/>
      <c r="B114" s="11"/>
      <c r="C114" s="11"/>
      <c r="D114" s="11"/>
    </row>
    <row r="115" spans="1:4">
      <c r="A115" s="11"/>
      <c r="B115" s="11"/>
      <c r="C115" s="11"/>
      <c r="D115" s="11"/>
    </row>
    <row r="116" spans="1:4">
      <c r="A116" s="11"/>
      <c r="B116" s="11"/>
      <c r="C116" s="11"/>
      <c r="D116" s="11"/>
    </row>
    <row r="117" spans="1:4">
      <c r="A117" s="11"/>
      <c r="B117" s="11"/>
      <c r="C117" s="11"/>
      <c r="D117" s="11"/>
    </row>
    <row r="118" spans="1:4">
      <c r="A118" s="11"/>
      <c r="B118" s="11"/>
      <c r="C118" s="11"/>
      <c r="D118" s="11"/>
    </row>
    <row r="119" spans="1:4">
      <c r="A119" s="11"/>
      <c r="B119" s="11"/>
      <c r="C119" s="11"/>
      <c r="D119" s="11"/>
    </row>
    <row r="120" spans="1:4">
      <c r="A120" s="11"/>
      <c r="B120" s="11"/>
      <c r="C120" s="11"/>
      <c r="D120" s="11"/>
    </row>
  </sheetData>
  <mergeCells count="6">
    <mergeCell ref="A82:D82"/>
    <mergeCell ref="A1:D1"/>
    <mergeCell ref="A3:D3"/>
    <mergeCell ref="A11:D11"/>
    <mergeCell ref="A59:D59"/>
    <mergeCell ref="A75:D7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0"/>
  <sheetViews>
    <sheetView workbookViewId="0"/>
  </sheetViews>
  <sheetFormatPr defaultRowHeight="14.25"/>
  <cols>
    <col min="1" max="1" width="14" customWidth="1"/>
    <col min="2" max="3" width="16" customWidth="1"/>
    <col min="4" max="9" width="20" customWidth="1"/>
    <col min="10" max="10" width="42" customWidth="1"/>
  </cols>
  <sheetData>
    <row r="1" spans="1:10" ht="30">
      <c r="A1" s="5" t="s">
        <v>0</v>
      </c>
      <c r="B1" s="5" t="s">
        <v>18</v>
      </c>
      <c r="C1" s="5" t="s">
        <v>2</v>
      </c>
      <c r="D1" s="5" t="s">
        <v>127</v>
      </c>
      <c r="E1" s="5" t="s">
        <v>128</v>
      </c>
      <c r="F1" s="5" t="s">
        <v>129</v>
      </c>
      <c r="G1" s="5" t="s">
        <v>130</v>
      </c>
      <c r="H1" s="5" t="s">
        <v>131</v>
      </c>
      <c r="I1" s="5" t="s">
        <v>132</v>
      </c>
      <c r="J1" s="5" t="s">
        <v>133</v>
      </c>
    </row>
    <row r="2" spans="1:10">
      <c r="A2" s="1">
        <v>44925</v>
      </c>
      <c r="B2" s="7">
        <v>2533066.80300745</v>
      </c>
      <c r="C2" s="7">
        <v>3839.5</v>
      </c>
      <c r="D2" s="8"/>
      <c r="E2" s="8">
        <v>0</v>
      </c>
      <c r="F2" s="8">
        <v>0</v>
      </c>
      <c r="G2" s="8"/>
      <c r="H2" s="8">
        <v>0</v>
      </c>
      <c r="I2" s="8">
        <v>0</v>
      </c>
      <c r="J2" s="9"/>
    </row>
    <row r="3" spans="1:10">
      <c r="A3" s="1">
        <v>44928</v>
      </c>
      <c r="B3" s="7">
        <v>2533066.8186498899</v>
      </c>
      <c r="C3" s="7"/>
      <c r="D3" s="8">
        <v>6.1752969404693658E-9</v>
      </c>
      <c r="E3" s="8">
        <v>6.1752969404693658E-9</v>
      </c>
      <c r="F3" s="8">
        <v>0</v>
      </c>
      <c r="G3" s="8"/>
      <c r="H3" s="8">
        <v>0</v>
      </c>
      <c r="I3" s="8">
        <v>0</v>
      </c>
      <c r="J3" s="9"/>
    </row>
    <row r="4" spans="1:10">
      <c r="A4" s="1">
        <v>44929</v>
      </c>
      <c r="B4" s="7">
        <v>2537809.5151639599</v>
      </c>
      <c r="C4" s="7">
        <v>3824.14</v>
      </c>
      <c r="D4" s="8">
        <v>1.8723140183873888E-3</v>
      </c>
      <c r="E4" s="8">
        <v>1.8723202052464138E-3</v>
      </c>
      <c r="F4" s="8">
        <v>0</v>
      </c>
      <c r="G4" s="8">
        <v>-4.0005209011589882E-3</v>
      </c>
      <c r="H4" s="8">
        <v>-4.0005209011589882E-3</v>
      </c>
      <c r="I4" s="8">
        <v>-4.0005209011589882E-3</v>
      </c>
      <c r="J4" s="9"/>
    </row>
    <row r="5" spans="1:10">
      <c r="A5" s="1">
        <v>44930</v>
      </c>
      <c r="B5" s="7">
        <v>2544705.7487257896</v>
      </c>
      <c r="C5" s="7">
        <v>3852.97</v>
      </c>
      <c r="D5" s="8">
        <v>2.7173960538107167E-3</v>
      </c>
      <c r="E5" s="8">
        <v>4.5948040945942292E-3</v>
      </c>
      <c r="F5" s="8">
        <v>0</v>
      </c>
      <c r="G5" s="8">
        <v>7.5389499338414101E-3</v>
      </c>
      <c r="H5" s="8">
        <v>3.5082693058992032E-3</v>
      </c>
      <c r="I5" s="8">
        <v>0</v>
      </c>
      <c r="J5" s="9"/>
    </row>
    <row r="6" spans="1:10">
      <c r="A6" s="1">
        <v>44931</v>
      </c>
      <c r="B6" s="7">
        <v>2540339.26119335</v>
      </c>
      <c r="C6" s="7">
        <v>3808.1</v>
      </c>
      <c r="D6" s="8">
        <v>-1.7159105859787527E-3</v>
      </c>
      <c r="E6" s="8">
        <v>2.8710092356289962E-3</v>
      </c>
      <c r="F6" s="8">
        <v>-1.7159105859788637E-3</v>
      </c>
      <c r="G6" s="8">
        <v>-1.164556173549236E-2</v>
      </c>
      <c r="H6" s="8">
        <v>-8.178148196379742E-3</v>
      </c>
      <c r="I6" s="8">
        <v>-1.164556173549236E-2</v>
      </c>
      <c r="J6" s="9"/>
    </row>
    <row r="7" spans="1:10">
      <c r="A7" s="1">
        <v>44932</v>
      </c>
      <c r="B7" s="7">
        <v>2543332.9936731104</v>
      </c>
      <c r="C7" s="7">
        <v>3895.08</v>
      </c>
      <c r="D7" s="8">
        <v>1.178477428386504E-3</v>
      </c>
      <c r="E7" s="8">
        <v>4.0528700835964493E-3</v>
      </c>
      <c r="F7" s="8">
        <v>-5.3945531948695891E-4</v>
      </c>
      <c r="G7" s="8">
        <v>2.284078674404566E-2</v>
      </c>
      <c r="H7" s="8">
        <v>1.4475843208751282E-2</v>
      </c>
      <c r="I7" s="8">
        <v>0</v>
      </c>
      <c r="J7" s="9"/>
    </row>
    <row r="8" spans="1:10">
      <c r="A8" s="1">
        <v>44935</v>
      </c>
      <c r="B8" s="7">
        <v>2540522.5427481001</v>
      </c>
      <c r="C8" s="7">
        <v>3892.09</v>
      </c>
      <c r="D8" s="8">
        <v>-1.1050267235952482E-3</v>
      </c>
      <c r="E8" s="8">
        <v>2.9433648302514825E-3</v>
      </c>
      <c r="F8" s="8">
        <v>-1.6438859305381026E-3</v>
      </c>
      <c r="G8" s="8">
        <v>-7.6763506782906443E-4</v>
      </c>
      <c r="H8" s="8">
        <v>1.3697095976038742E-2</v>
      </c>
      <c r="I8" s="8">
        <v>-7.6763506782906443E-4</v>
      </c>
      <c r="J8" s="9"/>
    </row>
    <row r="9" spans="1:10">
      <c r="A9" s="1">
        <v>44936</v>
      </c>
      <c r="B9" s="7">
        <v>2544599.7489821101</v>
      </c>
      <c r="C9" s="7">
        <v>3919.25</v>
      </c>
      <c r="D9" s="8">
        <v>1.6048691422354544E-3</v>
      </c>
      <c r="E9" s="8">
        <v>4.5529576878773348E-3</v>
      </c>
      <c r="F9" s="8">
        <v>-4.16550101058899E-5</v>
      </c>
      <c r="G9" s="8">
        <v>6.9782558985018728E-3</v>
      </c>
      <c r="H9" s="8">
        <v>2.0770933715327677E-2</v>
      </c>
      <c r="I9" s="8">
        <v>0</v>
      </c>
      <c r="J9" s="9"/>
    </row>
    <row r="10" spans="1:10">
      <c r="A10" s="1">
        <v>44937</v>
      </c>
      <c r="B10" s="7">
        <v>2547699.2227268796</v>
      </c>
      <c r="C10" s="7">
        <v>3969.61</v>
      </c>
      <c r="D10" s="8">
        <v>1.218059439803687E-3</v>
      </c>
      <c r="E10" s="8">
        <v>5.7765629007717756E-3</v>
      </c>
      <c r="F10" s="8">
        <v>0</v>
      </c>
      <c r="G10" s="8">
        <v>1.2849397206098123E-2</v>
      </c>
      <c r="H10" s="8">
        <v>3.3887224899075585E-2</v>
      </c>
      <c r="I10" s="8">
        <v>0</v>
      </c>
      <c r="J10" s="9"/>
    </row>
    <row r="11" spans="1:10">
      <c r="A11" s="1">
        <v>44938</v>
      </c>
      <c r="B11" s="7">
        <v>2549928.9965392305</v>
      </c>
      <c r="C11" s="7">
        <v>3983.17</v>
      </c>
      <c r="D11" s="8">
        <v>8.752107754557148E-4</v>
      </c>
      <c r="E11" s="8">
        <v>6.6568293863233929E-3</v>
      </c>
      <c r="F11" s="8">
        <v>0</v>
      </c>
      <c r="G11" s="8">
        <v>3.41595270064321E-3</v>
      </c>
      <c r="H11" s="8">
        <v>3.7418934757130096E-2</v>
      </c>
      <c r="I11" s="8">
        <v>0</v>
      </c>
      <c r="J11" s="9"/>
    </row>
    <row r="12" spans="1:10">
      <c r="A12" s="1">
        <v>44939</v>
      </c>
      <c r="B12" s="7">
        <v>2547374.6176687898</v>
      </c>
      <c r="C12" s="7">
        <v>3999.09</v>
      </c>
      <c r="D12" s="8">
        <v>-1.0017450971800956E-3</v>
      </c>
      <c r="E12" s="8">
        <v>5.6484158429428444E-3</v>
      </c>
      <c r="F12" s="8">
        <v>-1.0017450971799846E-3</v>
      </c>
      <c r="G12" s="8">
        <v>3.9968166058692578E-3</v>
      </c>
      <c r="H12" s="8">
        <v>4.1565307982810662E-2</v>
      </c>
      <c r="I12" s="8">
        <v>0</v>
      </c>
      <c r="J12" s="9"/>
    </row>
    <row r="13" spans="1:10">
      <c r="A13" s="1">
        <v>44942</v>
      </c>
      <c r="B13" s="7">
        <v>2547579.9774155105</v>
      </c>
      <c r="C13" s="7"/>
      <c r="D13" s="8">
        <v>8.0616233394170678E-5</v>
      </c>
      <c r="E13" s="8">
        <v>5.7294874303468468E-3</v>
      </c>
      <c r="F13" s="8">
        <v>-9.2120962070252332E-4</v>
      </c>
      <c r="G13" s="8"/>
      <c r="H13" s="8">
        <v>4.1565307982810662E-2</v>
      </c>
      <c r="I13" s="8">
        <v>0</v>
      </c>
      <c r="J13" s="9"/>
    </row>
    <row r="14" spans="1:10">
      <c r="A14" s="1">
        <v>44943</v>
      </c>
      <c r="B14" s="7">
        <v>2552529.7031456502</v>
      </c>
      <c r="C14" s="7">
        <v>3990.97</v>
      </c>
      <c r="D14" s="8">
        <v>1.9429127933252577E-3</v>
      </c>
      <c r="E14" s="8">
        <v>7.6835321180996896E-3</v>
      </c>
      <c r="F14" s="8">
        <v>0</v>
      </c>
      <c r="G14" s="8">
        <v>-2.0304619300891558E-3</v>
      </c>
      <c r="H14" s="8">
        <v>3.9450449277250055E-2</v>
      </c>
      <c r="I14" s="8">
        <v>-2.0304619300890447E-3</v>
      </c>
      <c r="J14" s="9"/>
    </row>
    <row r="15" spans="1:10">
      <c r="A15" s="1">
        <v>44944</v>
      </c>
      <c r="B15" s="7">
        <v>2552252.7786262697</v>
      </c>
      <c r="C15" s="7">
        <v>3928.86</v>
      </c>
      <c r="D15" s="8">
        <v>-1.0849022404690878E-4</v>
      </c>
      <c r="E15" s="8">
        <v>7.5742083059318066E-3</v>
      </c>
      <c r="F15" s="8">
        <v>-1.0849022404690878E-4</v>
      </c>
      <c r="G15" s="8">
        <v>-1.5562632643191909E-2</v>
      </c>
      <c r="H15" s="8">
        <v>2.3273863784347482E-2</v>
      </c>
      <c r="I15" s="8">
        <v>-1.7561495240166924E-2</v>
      </c>
      <c r="J15" s="9"/>
    </row>
    <row r="16" spans="1:10">
      <c r="A16" s="1">
        <v>44945</v>
      </c>
      <c r="B16" s="7">
        <v>2558462.2505375203</v>
      </c>
      <c r="C16" s="7">
        <v>3898.85</v>
      </c>
      <c r="D16" s="8">
        <v>2.4329376632485911E-3</v>
      </c>
      <c r="E16" s="8">
        <v>1.0025573545837219E-2</v>
      </c>
      <c r="F16" s="8">
        <v>0</v>
      </c>
      <c r="G16" s="8">
        <v>-7.6383480195273412E-3</v>
      </c>
      <c r="H16" s="8">
        <v>1.5457741893476262E-2</v>
      </c>
      <c r="I16" s="8">
        <v>-2.5065702447306659E-2</v>
      </c>
      <c r="J16" s="9"/>
    </row>
    <row r="17" spans="1:10">
      <c r="A17" s="1">
        <v>44946</v>
      </c>
      <c r="B17" s="7">
        <v>2551059.8216254096</v>
      </c>
      <c r="C17" s="7">
        <v>3972.61</v>
      </c>
      <c r="D17" s="8">
        <v>-2.8933117580903778E-3</v>
      </c>
      <c r="E17" s="8">
        <v>7.1032546779250527E-3</v>
      </c>
      <c r="F17" s="8">
        <v>-2.8933117580903778E-3</v>
      </c>
      <c r="G17" s="8">
        <v>1.8918399015094289E-2</v>
      </c>
      <c r="H17" s="8">
        <v>3.4668576637583604E-2</v>
      </c>
      <c r="I17" s="8">
        <v>-6.6215063927042017E-3</v>
      </c>
      <c r="J17" s="9"/>
    </row>
    <row r="18" spans="1:10">
      <c r="A18" s="1">
        <v>44949</v>
      </c>
      <c r="B18" s="7">
        <v>2560234.2533111004</v>
      </c>
      <c r="C18" s="7">
        <v>4019.81</v>
      </c>
      <c r="D18" s="8">
        <v>3.5963216573435819E-3</v>
      </c>
      <c r="E18" s="8">
        <v>1.0725121923904402E-2</v>
      </c>
      <c r="F18" s="8">
        <v>0</v>
      </c>
      <c r="G18" s="8">
        <v>1.1881357596139619E-2</v>
      </c>
      <c r="H18" s="8">
        <v>4.6961843990103613E-2</v>
      </c>
      <c r="I18" s="8">
        <v>0</v>
      </c>
      <c r="J18" s="9"/>
    </row>
    <row r="19" spans="1:10">
      <c r="A19" s="1">
        <v>44950</v>
      </c>
      <c r="B19" s="7">
        <v>2580907.8084729305</v>
      </c>
      <c r="C19" s="7">
        <v>4016.95</v>
      </c>
      <c r="D19" s="8">
        <v>8.0748685926270714E-3</v>
      </c>
      <c r="E19" s="8">
        <v>1.888659446670693E-2</v>
      </c>
      <c r="F19" s="8">
        <v>0</v>
      </c>
      <c r="G19" s="8">
        <v>-7.1147641306434917E-4</v>
      </c>
      <c r="H19" s="8">
        <v>4.6216955332726295E-2</v>
      </c>
      <c r="I19" s="8">
        <v>-7.1147641306434917E-4</v>
      </c>
      <c r="J19" s="9"/>
    </row>
    <row r="20" spans="1:10">
      <c r="A20" s="1">
        <v>44951</v>
      </c>
      <c r="B20" s="7">
        <v>2585394.7509304304</v>
      </c>
      <c r="C20" s="7">
        <v>4016.22</v>
      </c>
      <c r="D20" s="8">
        <v>1.7385132637321998E-3</v>
      </c>
      <c r="E20" s="8">
        <v>2.0657942325426282E-2</v>
      </c>
      <c r="F20" s="8">
        <v>0</v>
      </c>
      <c r="G20" s="8">
        <v>-1.8172991946630024E-4</v>
      </c>
      <c r="H20" s="8">
        <v>4.602682640968947E-2</v>
      </c>
      <c r="I20" s="8">
        <v>-8.93077035979295E-4</v>
      </c>
      <c r="J20" s="9"/>
    </row>
    <row r="21" spans="1:10">
      <c r="A21" s="1">
        <v>44952</v>
      </c>
      <c r="B21" s="7">
        <v>2583328.6075731497</v>
      </c>
      <c r="C21" s="7">
        <v>4060.43</v>
      </c>
      <c r="D21" s="8">
        <v>-7.9915972465605112E-4</v>
      </c>
      <c r="E21" s="8">
        <v>1.9842273605269467E-2</v>
      </c>
      <c r="F21" s="8">
        <v>-7.9915972465605112E-4</v>
      </c>
      <c r="G21" s="8">
        <v>1.1007863115068517E-2</v>
      </c>
      <c r="H21" s="8">
        <v>5.754134652949694E-2</v>
      </c>
      <c r="I21" s="8">
        <v>0</v>
      </c>
      <c r="J21" s="9"/>
    </row>
    <row r="22" spans="1:10">
      <c r="A22" s="1">
        <v>44953</v>
      </c>
      <c r="B22" s="7">
        <v>2583193.9590896498</v>
      </c>
      <c r="C22" s="7">
        <v>4070.56</v>
      </c>
      <c r="D22" s="8">
        <v>-5.2122088961215063E-5</v>
      </c>
      <c r="E22" s="8">
        <v>1.9789117295558212E-2</v>
      </c>
      <c r="F22" s="8">
        <v>-8.5124015974302747E-4</v>
      </c>
      <c r="G22" s="8">
        <v>2.4948096630159622E-3</v>
      </c>
      <c r="H22" s="8">
        <v>6.017971089985763E-2</v>
      </c>
      <c r="I22" s="8">
        <v>0</v>
      </c>
      <c r="J22" s="9"/>
    </row>
    <row r="23" spans="1:10">
      <c r="A23" s="1">
        <v>44956</v>
      </c>
      <c r="B23" s="7">
        <v>2580539.3427678198</v>
      </c>
      <c r="C23" s="7">
        <v>4017.77</v>
      </c>
      <c r="D23" s="8">
        <v>-1.0276488579145093E-3</v>
      </c>
      <c r="E23" s="8">
        <v>1.8741132173855757E-2</v>
      </c>
      <c r="F23" s="8">
        <v>-1.8780142416795487E-3</v>
      </c>
      <c r="G23" s="8">
        <v>-1.2968731575016657E-2</v>
      </c>
      <c r="H23" s="8">
        <v>4.6430524807918649E-2</v>
      </c>
      <c r="I23" s="8">
        <v>-1.2968731575016657E-2</v>
      </c>
      <c r="J23" s="9"/>
    </row>
    <row r="24" spans="1:10">
      <c r="A24" s="1">
        <v>44957</v>
      </c>
      <c r="B24" s="7">
        <v>2586940.8954285504</v>
      </c>
      <c r="C24" s="7">
        <v>4076.6</v>
      </c>
      <c r="D24" s="8">
        <v>2.4807033764748798E-3</v>
      </c>
      <c r="E24" s="8">
        <v>2.1268326740193189E-2</v>
      </c>
      <c r="F24" s="8">
        <v>0</v>
      </c>
      <c r="G24" s="8">
        <v>1.4642450911824145E-2</v>
      </c>
      <c r="H24" s="8">
        <v>6.1752832400052915E-2</v>
      </c>
      <c r="I24" s="8">
        <v>0</v>
      </c>
      <c r="J24" s="9"/>
    </row>
    <row r="25" spans="1:10">
      <c r="A25" s="1">
        <v>44958</v>
      </c>
      <c r="B25" s="7">
        <v>2589138.6007995903</v>
      </c>
      <c r="C25" s="7">
        <v>4119.21</v>
      </c>
      <c r="D25" s="8">
        <v>8.4953830020761956E-4</v>
      </c>
      <c r="E25" s="8">
        <v>2.2135933298548016E-2</v>
      </c>
      <c r="F25" s="8">
        <v>0</v>
      </c>
      <c r="G25" s="8">
        <v>1.0452337732424155E-2</v>
      </c>
      <c r="H25" s="8">
        <v>7.2850631592656256E-2</v>
      </c>
      <c r="I25" s="8">
        <v>0</v>
      </c>
      <c r="J25" s="9"/>
    </row>
    <row r="26" spans="1:10">
      <c r="A26" s="1">
        <v>44959</v>
      </c>
      <c r="B26" s="7">
        <v>2590620.9783314103</v>
      </c>
      <c r="C26" s="7">
        <v>4179.76</v>
      </c>
      <c r="D26" s="8">
        <v>5.7253695548098449E-4</v>
      </c>
      <c r="E26" s="8">
        <v>2.2721143893886575E-2</v>
      </c>
      <c r="F26" s="8">
        <v>0</v>
      </c>
      <c r="G26" s="8">
        <v>1.4699420519954209E-2</v>
      </c>
      <c r="H26" s="8">
        <v>8.8620914181535282E-2</v>
      </c>
      <c r="I26" s="8">
        <v>0</v>
      </c>
      <c r="J26" s="9"/>
    </row>
    <row r="27" spans="1:10">
      <c r="A27" s="1">
        <v>44960</v>
      </c>
      <c r="B27" s="7">
        <v>2596376.5938284202</v>
      </c>
      <c r="C27" s="7">
        <v>4136.4799999999996</v>
      </c>
      <c r="D27" s="8">
        <v>2.2217126878656401E-3</v>
      </c>
      <c r="E27" s="8">
        <v>2.4993336435424007E-2</v>
      </c>
      <c r="F27" s="8">
        <v>0</v>
      </c>
      <c r="G27" s="8">
        <v>-1.0354661511665864E-2</v>
      </c>
      <c r="H27" s="8">
        <v>7.734861310066532E-2</v>
      </c>
      <c r="I27" s="8">
        <v>-1.0354661511665753E-2</v>
      </c>
      <c r="J27" s="9"/>
    </row>
    <row r="28" spans="1:10">
      <c r="A28" s="1">
        <v>44963</v>
      </c>
      <c r="B28" s="7">
        <v>2601790.6144463196</v>
      </c>
      <c r="C28" s="7">
        <v>4111.08</v>
      </c>
      <c r="D28" s="8">
        <v>2.0852216241544763E-3</v>
      </c>
      <c r="E28" s="8">
        <v>2.7130674705173385E-2</v>
      </c>
      <c r="F28" s="8">
        <v>0</v>
      </c>
      <c r="G28" s="8">
        <v>-6.1404865973000433E-3</v>
      </c>
      <c r="H28" s="8">
        <v>7.0733168381300837E-2</v>
      </c>
      <c r="I28" s="8">
        <v>-1.643156544873392E-2</v>
      </c>
      <c r="J28" s="9"/>
    </row>
    <row r="29" spans="1:10">
      <c r="A29" s="1">
        <v>44964</v>
      </c>
      <c r="B29" s="7">
        <v>2602454.56652126</v>
      </c>
      <c r="C29" s="7">
        <v>4164</v>
      </c>
      <c r="D29" s="8">
        <v>2.5519043356281301E-4</v>
      </c>
      <c r="E29" s="8">
        <v>2.739278862737704E-2</v>
      </c>
      <c r="F29" s="8">
        <v>0</v>
      </c>
      <c r="G29" s="8">
        <v>1.2872529846171821E-2</v>
      </c>
      <c r="H29" s="8">
        <v>8.4516213048575262E-2</v>
      </c>
      <c r="I29" s="8">
        <v>-3.770551419220225E-3</v>
      </c>
      <c r="J29" s="9"/>
    </row>
    <row r="30" spans="1:10">
      <c r="A30" s="1">
        <v>44965</v>
      </c>
      <c r="B30" s="7">
        <v>2602600.3405384598</v>
      </c>
      <c r="C30" s="7">
        <v>4117.8599999999997</v>
      </c>
      <c r="D30" s="8">
        <v>5.6014048842589759E-5</v>
      </c>
      <c r="E30" s="8">
        <v>2.7450337057219665E-2</v>
      </c>
      <c r="F30" s="8">
        <v>0</v>
      </c>
      <c r="G30" s="8">
        <v>-1.1080691642651352E-2</v>
      </c>
      <c r="H30" s="8">
        <v>7.2499023310327981E-2</v>
      </c>
      <c r="I30" s="8">
        <v>-1.4809462744272528E-2</v>
      </c>
      <c r="J30" s="9"/>
    </row>
    <row r="31" spans="1:10">
      <c r="A31" s="1">
        <v>44966</v>
      </c>
      <c r="B31" s="7">
        <v>2600709.6384657603</v>
      </c>
      <c r="C31" s="7">
        <v>4081.5</v>
      </c>
      <c r="D31" s="8">
        <v>-7.2646654319130644E-4</v>
      </c>
      <c r="E31" s="8">
        <v>2.6703928762557005E-2</v>
      </c>
      <c r="F31" s="8">
        <v>-7.2646654319130644E-4</v>
      </c>
      <c r="G31" s="8">
        <v>-8.8298290859815109E-3</v>
      </c>
      <c r="H31" s="8">
        <v>6.3029040239615641E-2</v>
      </c>
      <c r="I31" s="8">
        <v>-2.3508526805366858E-2</v>
      </c>
      <c r="J31" s="9"/>
    </row>
    <row r="32" spans="1:10">
      <c r="A32" s="1">
        <v>44967</v>
      </c>
      <c r="B32" s="7">
        <v>2606339.2515516998</v>
      </c>
      <c r="C32" s="7">
        <v>4090.46</v>
      </c>
      <c r="D32" s="8">
        <v>2.1646449886887353E-3</v>
      </c>
      <c r="E32" s="8">
        <v>2.8926378276819875E-2</v>
      </c>
      <c r="F32" s="8">
        <v>0</v>
      </c>
      <c r="G32" s="8">
        <v>2.1952713463186946E-3</v>
      </c>
      <c r="H32" s="8">
        <v>6.5362677431958227E-2</v>
      </c>
      <c r="I32" s="8">
        <v>-2.1364863054338268E-2</v>
      </c>
      <c r="J32" s="9"/>
    </row>
    <row r="33" spans="1:10">
      <c r="A33" s="1">
        <v>44970</v>
      </c>
      <c r="B33" s="7">
        <v>2584254.7336985702</v>
      </c>
      <c r="C33" s="7">
        <v>4137.29</v>
      </c>
      <c r="D33" s="8">
        <v>-8.4733857420831171E-3</v>
      </c>
      <c r="E33" s="8">
        <v>2.0207888173475741E-2</v>
      </c>
      <c r="F33" s="8">
        <v>-8.4733857420832281E-3</v>
      </c>
      <c r="G33" s="8">
        <v>1.1448590134117032E-2</v>
      </c>
      <c r="H33" s="8">
        <v>7.7559578070062196E-2</v>
      </c>
      <c r="I33" s="8">
        <v>-1.0160870480601991E-2</v>
      </c>
      <c r="J33" s="9"/>
    </row>
    <row r="34" spans="1:10">
      <c r="A34" s="1">
        <v>44971</v>
      </c>
      <c r="B34" s="7">
        <v>2582926.9582603704</v>
      </c>
      <c r="C34" s="7">
        <v>4136.13</v>
      </c>
      <c r="D34" s="8">
        <v>-5.137943333858308E-4</v>
      </c>
      <c r="E34" s="8">
        <v>1.968371114165679E-2</v>
      </c>
      <c r="F34" s="8">
        <v>-8.9828264978900618E-3</v>
      </c>
      <c r="G34" s="8">
        <v>-2.8037676836767389E-4</v>
      </c>
      <c r="H34" s="8">
        <v>7.7257455397839347E-2</v>
      </c>
      <c r="I34" s="8">
        <v>-1.0438398376940383E-2</v>
      </c>
      <c r="J34" s="9"/>
    </row>
    <row r="35" spans="1:10">
      <c r="A35" s="1">
        <v>44972</v>
      </c>
      <c r="B35" s="7">
        <v>2584795.9344079699</v>
      </c>
      <c r="C35" s="7">
        <v>4147.6000000000004</v>
      </c>
      <c r="D35" s="8">
        <v>7.2358846293441026E-4</v>
      </c>
      <c r="E35" s="8">
        <v>2.042154251088113E-2</v>
      </c>
      <c r="F35" s="8">
        <v>-8.2657379045739665E-3</v>
      </c>
      <c r="G35" s="8">
        <v>2.7731236687436045E-3</v>
      </c>
      <c r="H35" s="8">
        <v>8.0244823544733501E-2</v>
      </c>
      <c r="I35" s="8">
        <v>-7.6942216777997618E-3</v>
      </c>
      <c r="J35" s="9"/>
    </row>
    <row r="36" spans="1:10">
      <c r="A36" s="1">
        <v>44973</v>
      </c>
      <c r="B36" s="7">
        <v>2578134.0126311202</v>
      </c>
      <c r="C36" s="7">
        <v>4090.41</v>
      </c>
      <c r="D36" s="8">
        <v>-2.5773492166899503E-3</v>
      </c>
      <c r="E36" s="8">
        <v>1.779155984759706E-2</v>
      </c>
      <c r="F36" s="8">
        <v>-1.0821783428150322E-2</v>
      </c>
      <c r="G36" s="8">
        <v>-1.378869707782826E-2</v>
      </c>
      <c r="H36" s="8">
        <v>6.5349654902983056E-2</v>
      </c>
      <c r="I36" s="8">
        <v>-2.1376825463663263E-2</v>
      </c>
      <c r="J36" s="9"/>
    </row>
    <row r="37" spans="1:10">
      <c r="A37" s="1">
        <v>44974</v>
      </c>
      <c r="B37" s="7">
        <v>2591223.6938140905</v>
      </c>
      <c r="C37" s="7">
        <v>4079.09</v>
      </c>
      <c r="D37" s="8">
        <v>5.0771919220800044E-3</v>
      </c>
      <c r="E37" s="8">
        <v>2.2959082933616592E-2</v>
      </c>
      <c r="F37" s="8">
        <v>-5.7995357774741629E-3</v>
      </c>
      <c r="G37" s="8">
        <v>-2.7674487398573477E-3</v>
      </c>
      <c r="H37" s="8">
        <v>6.2401354343014415E-2</v>
      </c>
      <c r="I37" s="8">
        <v>-2.4085114934829011E-2</v>
      </c>
      <c r="J37" s="9"/>
    </row>
    <row r="38" spans="1:10">
      <c r="A38" s="1">
        <v>44977</v>
      </c>
      <c r="B38" s="7">
        <v>2590952.1445986396</v>
      </c>
      <c r="C38" s="7"/>
      <c r="D38" s="8">
        <v>-1.0479574422661564E-4</v>
      </c>
      <c r="E38" s="8">
        <v>2.28518811752072E-2</v>
      </c>
      <c r="F38" s="8">
        <v>-5.9037237550327859E-3</v>
      </c>
      <c r="G38" s="8"/>
      <c r="H38" s="8">
        <v>6.2401354343014415E-2</v>
      </c>
      <c r="I38" s="8">
        <v>-2.4085114934829011E-2</v>
      </c>
      <c r="J38" s="9"/>
    </row>
    <row r="39" spans="1:10">
      <c r="A39" s="1">
        <v>44978</v>
      </c>
      <c r="B39" s="7">
        <v>2591861.0164098898</v>
      </c>
      <c r="C39" s="7">
        <v>3997.34</v>
      </c>
      <c r="D39" s="8">
        <v>3.5078679980449223E-4</v>
      </c>
      <c r="E39" s="8">
        <v>2.3210684113278646E-2</v>
      </c>
      <c r="F39" s="8">
        <v>-5.5550079035912026E-3</v>
      </c>
      <c r="G39" s="8">
        <v>-2.0041234687148357E-2</v>
      </c>
      <c r="H39" s="8">
        <v>4.110951946868191E-2</v>
      </c>
      <c r="I39" s="8">
        <v>-4.3643654181101388E-2</v>
      </c>
      <c r="J39" s="9"/>
    </row>
    <row r="40" spans="1:10">
      <c r="A40" s="1">
        <v>44979</v>
      </c>
      <c r="B40" s="7">
        <v>2594339.7521835696</v>
      </c>
      <c r="C40" s="7">
        <v>3991.05</v>
      </c>
      <c r="D40" s="8">
        <v>9.5635366170720992E-4</v>
      </c>
      <c r="E40" s="8">
        <v>2.4189235397728215E-2</v>
      </c>
      <c r="F40" s="8">
        <v>-4.6039667940335205E-3</v>
      </c>
      <c r="G40" s="8">
        <v>-1.5735464083616035E-3</v>
      </c>
      <c r="H40" s="8">
        <v>3.9471285323610994E-2</v>
      </c>
      <c r="I40" s="8">
        <v>-4.5148525274178453E-2</v>
      </c>
      <c r="J40" s="9"/>
    </row>
    <row r="41" spans="1:10">
      <c r="A41" s="1">
        <v>44980</v>
      </c>
      <c r="B41" s="7">
        <v>2597643.5841936497</v>
      </c>
      <c r="C41" s="7">
        <v>4012.32</v>
      </c>
      <c r="D41" s="8">
        <v>1.2734770021156638E-3</v>
      </c>
      <c r="E41" s="8">
        <v>2.5493516834821595E-2</v>
      </c>
      <c r="F41" s="8">
        <v>-3.3363528377485796E-3</v>
      </c>
      <c r="G41" s="8">
        <v>5.3294245875146196E-3</v>
      </c>
      <c r="H41" s="8">
        <v>4.5011069149630156E-2</v>
      </c>
      <c r="I41" s="8">
        <v>-4.005971634734995E-2</v>
      </c>
      <c r="J41" s="9"/>
    </row>
    <row r="42" spans="1:10">
      <c r="A42" s="1">
        <v>44981</v>
      </c>
      <c r="B42" s="7">
        <v>2597973.3178723501</v>
      </c>
      <c r="C42" s="7">
        <v>3970.04</v>
      </c>
      <c r="D42" s="8">
        <v>1.2693568921728904E-4</v>
      </c>
      <c r="E42" s="8">
        <v>2.5623688561168922E-2</v>
      </c>
      <c r="F42" s="8">
        <v>-3.2098406507782284E-3</v>
      </c>
      <c r="G42" s="8">
        <v>-1.0537544363360851E-2</v>
      </c>
      <c r="H42" s="8">
        <v>3.3999218648262719E-2</v>
      </c>
      <c r="I42" s="8">
        <v>-5.0175129672517027E-2</v>
      </c>
      <c r="J42" s="9"/>
    </row>
    <row r="43" spans="1:10">
      <c r="A43" s="1">
        <v>44984</v>
      </c>
      <c r="B43" s="7">
        <v>2608857.6770888697</v>
      </c>
      <c r="C43" s="7">
        <v>3982.24</v>
      </c>
      <c r="D43" s="8">
        <v>4.189557737811489E-3</v>
      </c>
      <c r="E43" s="8">
        <v>2.9920598221663042E-2</v>
      </c>
      <c r="F43" s="8">
        <v>0</v>
      </c>
      <c r="G43" s="8">
        <v>3.0730168965551474E-3</v>
      </c>
      <c r="H43" s="8">
        <v>3.7176715718193698E-2</v>
      </c>
      <c r="I43" s="8">
        <v>-4.7256301797232281E-2</v>
      </c>
      <c r="J43" s="9"/>
    </row>
    <row r="44" spans="1:10">
      <c r="A44" s="1">
        <v>44985</v>
      </c>
      <c r="B44" s="7">
        <v>2603608.3941809097</v>
      </c>
      <c r="C44" s="7">
        <v>3970.15</v>
      </c>
      <c r="D44" s="8">
        <v>-2.0121001440820407E-3</v>
      </c>
      <c r="E44" s="8">
        <v>2.7848294837588217E-2</v>
      </c>
      <c r="F44" s="8">
        <v>-2.0121001440820407E-3</v>
      </c>
      <c r="G44" s="8">
        <v>-3.0359797500902896E-3</v>
      </c>
      <c r="H44" s="8">
        <v>3.4027868212008094E-2</v>
      </c>
      <c r="I44" s="8">
        <v>-5.0148812372002083E-2</v>
      </c>
      <c r="J44" s="9"/>
    </row>
    <row r="45" spans="1:10">
      <c r="A45" s="1">
        <v>44986</v>
      </c>
      <c r="B45" s="7">
        <v>2604752.1476960601</v>
      </c>
      <c r="C45" s="7">
        <v>3951.39</v>
      </c>
      <c r="D45" s="8">
        <v>4.3929552451382747E-4</v>
      </c>
      <c r="E45" s="8">
        <v>2.8299823993389595E-2</v>
      </c>
      <c r="F45" s="8">
        <v>-1.5736885261562472E-3</v>
      </c>
      <c r="G45" s="8">
        <v>-4.7252622696876134E-3</v>
      </c>
      <c r="H45" s="8">
        <v>2.9141815340540278E-2</v>
      </c>
      <c r="I45" s="8">
        <v>-5.4637108350718666E-2</v>
      </c>
      <c r="J45" s="9"/>
    </row>
    <row r="46" spans="1:10">
      <c r="A46" s="1">
        <v>44987</v>
      </c>
      <c r="B46" s="7">
        <v>2608769.0562698701</v>
      </c>
      <c r="C46" s="7">
        <v>3981.35</v>
      </c>
      <c r="D46" s="8">
        <v>1.5421461797673341E-3</v>
      </c>
      <c r="E46" s="8">
        <v>2.9885612638616443E-2</v>
      </c>
      <c r="F46" s="8">
        <v>-3.3969204137673792E-5</v>
      </c>
      <c r="G46" s="8">
        <v>7.5821419804169565E-3</v>
      </c>
      <c r="H46" s="8">
        <v>3.6944914702436327E-2</v>
      </c>
      <c r="I46" s="8">
        <v>-4.7469232683216345E-2</v>
      </c>
      <c r="J46" s="9"/>
    </row>
    <row r="47" spans="1:10">
      <c r="A47" s="1">
        <v>44988</v>
      </c>
      <c r="B47" s="7">
        <v>2615883.0610679304</v>
      </c>
      <c r="C47" s="7">
        <v>4045.64</v>
      </c>
      <c r="D47" s="8">
        <v>2.7269584407874081E-3</v>
      </c>
      <c r="E47" s="8">
        <v>3.2694067903046742E-2</v>
      </c>
      <c r="F47" s="8">
        <v>0</v>
      </c>
      <c r="G47" s="8">
        <v>1.61477890665227E-2</v>
      </c>
      <c r="H47" s="8">
        <v>5.3689282458654564E-2</v>
      </c>
      <c r="I47" s="8">
        <v>-3.2087966773211907E-2</v>
      </c>
      <c r="J47" s="9"/>
    </row>
    <row r="48" spans="1:10">
      <c r="A48" s="1">
        <v>44991</v>
      </c>
      <c r="B48" s="7">
        <v>2620090.7916380903</v>
      </c>
      <c r="C48" s="7">
        <v>4048.42</v>
      </c>
      <c r="D48" s="8">
        <v>1.6085316017306894E-3</v>
      </c>
      <c r="E48" s="8">
        <v>3.4355188946188608E-2</v>
      </c>
      <c r="F48" s="8">
        <v>0</v>
      </c>
      <c r="G48" s="8">
        <v>6.8715950999109765E-4</v>
      </c>
      <c r="H48" s="8">
        <v>5.4413335069671831E-2</v>
      </c>
      <c r="I48" s="8">
        <v>-3.1422856814745215E-2</v>
      </c>
      <c r="J48" s="9"/>
    </row>
    <row r="49" spans="1:10">
      <c r="A49" s="1">
        <v>44992</v>
      </c>
      <c r="B49" s="7">
        <v>2614823.20028935</v>
      </c>
      <c r="C49" s="7">
        <v>3986.37</v>
      </c>
      <c r="D49" s="8">
        <v>-2.0104613800222548E-3</v>
      </c>
      <c r="E49" s="8">
        <v>3.227565778558672E-2</v>
      </c>
      <c r="F49" s="8">
        <v>-2.0104613800222548E-3</v>
      </c>
      <c r="G49" s="8">
        <v>-1.5326967063694075E-2</v>
      </c>
      <c r="H49" s="8">
        <v>3.8252376611539241E-2</v>
      </c>
      <c r="I49" s="8">
        <v>-4.6268206786992505E-2</v>
      </c>
      <c r="J49" s="9"/>
    </row>
    <row r="50" spans="1:10">
      <c r="A50" s="1">
        <v>44993</v>
      </c>
      <c r="B50" s="7">
        <v>2619003.5675579002</v>
      </c>
      <c r="C50" s="7">
        <v>3992.01</v>
      </c>
      <c r="D50" s="8">
        <v>1.5987188992692136E-3</v>
      </c>
      <c r="E50" s="8">
        <v>3.3925976388944123E-2</v>
      </c>
      <c r="F50" s="8">
        <v>-4.1495664335744475E-4</v>
      </c>
      <c r="G50" s="8">
        <v>1.4148210025664021E-3</v>
      </c>
      <c r="H50" s="8">
        <v>3.9721317879933826E-2</v>
      </c>
      <c r="I50" s="8">
        <v>-4.4918847015139263E-2</v>
      </c>
      <c r="J50" s="9"/>
    </row>
    <row r="51" spans="1:10">
      <c r="A51" s="1">
        <v>44994</v>
      </c>
      <c r="B51" s="7">
        <v>2598981.96962325</v>
      </c>
      <c r="C51" s="7">
        <v>3918.32</v>
      </c>
      <c r="D51" s="8">
        <v>-7.6447387024063396E-3</v>
      </c>
      <c r="E51" s="8">
        <v>2.6021882461820356E-2</v>
      </c>
      <c r="F51" s="8">
        <v>-8.0565231106524138E-3</v>
      </c>
      <c r="G51" s="8">
        <v>-1.8459372596762003E-2</v>
      </c>
      <c r="H51" s="8">
        <v>2.0528714676391724E-2</v>
      </c>
      <c r="I51" s="8">
        <v>-6.2549045878231846E-2</v>
      </c>
      <c r="J51" s="9"/>
    </row>
    <row r="52" spans="1:10">
      <c r="A52" s="1">
        <v>44995</v>
      </c>
      <c r="B52" s="7">
        <v>2585859.5614202004</v>
      </c>
      <c r="C52" s="7">
        <v>3861.59</v>
      </c>
      <c r="D52" s="8">
        <v>-5.0490570371104493E-3</v>
      </c>
      <c r="E52" s="8">
        <v>2.0841439455947297E-2</v>
      </c>
      <c r="F52" s="8">
        <v>-1.3064902303056347E-2</v>
      </c>
      <c r="G52" s="8">
        <v>-1.4478143694236278E-2</v>
      </c>
      <c r="H52" s="8">
        <v>5.753353301212627E-3</v>
      </c>
      <c r="I52" s="8">
        <v>-7.6121595498305772E-2</v>
      </c>
      <c r="J52" s="9"/>
    </row>
    <row r="53" spans="1:10">
      <c r="A53" s="1">
        <v>44998</v>
      </c>
      <c r="B53" s="7">
        <v>2584644.42105716</v>
      </c>
      <c r="C53" s="7">
        <v>3855.76</v>
      </c>
      <c r="D53" s="8">
        <v>-4.6991738498469715E-4</v>
      </c>
      <c r="E53" s="8">
        <v>2.0361728316234062E-2</v>
      </c>
      <c r="F53" s="8">
        <v>-1.3528680263315773E-2</v>
      </c>
      <c r="G53" s="8">
        <v>-1.5097408062482165E-3</v>
      </c>
      <c r="H53" s="8">
        <v>4.2349264227128369E-3</v>
      </c>
      <c r="I53" s="8">
        <v>-7.7516412425593484E-2</v>
      </c>
      <c r="J53" s="9"/>
    </row>
    <row r="54" spans="1:10">
      <c r="A54" s="1">
        <v>44999</v>
      </c>
      <c r="B54" s="7">
        <v>2589632.3064819602</v>
      </c>
      <c r="C54" s="7">
        <v>3919.29</v>
      </c>
      <c r="D54" s="8">
        <v>1.9298149424979982E-3</v>
      </c>
      <c r="E54" s="8">
        <v>2.2330837626291844E-2</v>
      </c>
      <c r="F54" s="8">
        <v>-1.1624973170142106E-2</v>
      </c>
      <c r="G54" s="8">
        <v>1.6476647924144494E-2</v>
      </c>
      <c r="H54" s="8">
        <v>2.0781351738508924E-2</v>
      </c>
      <c r="I54" s="8">
        <v>-6.2316975137328368E-2</v>
      </c>
      <c r="J54" s="9"/>
    </row>
    <row r="55" spans="1:10">
      <c r="A55" s="1">
        <v>45000</v>
      </c>
      <c r="B55" s="7">
        <v>2579371.8050326798</v>
      </c>
      <c r="C55" s="7">
        <v>3891.93</v>
      </c>
      <c r="D55" s="8">
        <v>-3.9621460635929084E-3</v>
      </c>
      <c r="E55" s="8">
        <v>1.8280213522301247E-2</v>
      </c>
      <c r="F55" s="8">
        <v>-1.5541059392049528E-2</v>
      </c>
      <c r="G55" s="8">
        <v>-6.9808562265104568E-3</v>
      </c>
      <c r="H55" s="8">
        <v>1.3655423883319306E-2</v>
      </c>
      <c r="I55" s="8">
        <v>-6.8862805519934178E-2</v>
      </c>
      <c r="J55" s="9"/>
    </row>
    <row r="56" spans="1:10">
      <c r="A56" s="1">
        <v>45001</v>
      </c>
      <c r="B56" s="7">
        <v>2584939.14818181</v>
      </c>
      <c r="C56" s="7">
        <v>3960.28</v>
      </c>
      <c r="D56" s="8">
        <v>2.1584104851684049E-3</v>
      </c>
      <c r="E56" s="8">
        <v>2.0478080212007255E-2</v>
      </c>
      <c r="F56" s="8">
        <v>-1.3416192892423573E-2</v>
      </c>
      <c r="G56" s="8">
        <v>1.7561980816715783E-2</v>
      </c>
      <c r="H56" s="8">
        <v>3.1457220992318069E-2</v>
      </c>
      <c r="I56" s="8">
        <v>-5.2510191972744646E-2</v>
      </c>
      <c r="J56" s="9"/>
    </row>
    <row r="57" spans="1:10">
      <c r="A57" s="1">
        <v>45002</v>
      </c>
      <c r="B57" s="7">
        <v>2587924.1238100799</v>
      </c>
      <c r="C57" s="7">
        <v>3916.64</v>
      </c>
      <c r="D57" s="8">
        <v>1.1547566333889314E-3</v>
      </c>
      <c r="E57" s="8">
        <v>2.1656484044360047E-2</v>
      </c>
      <c r="F57" s="8">
        <v>-1.2276928696772105E-2</v>
      </c>
      <c r="G57" s="8">
        <v>-1.101942286909019E-2</v>
      </c>
      <c r="H57" s="8">
        <v>2.00911577028271E-2</v>
      </c>
      <c r="I57" s="8">
        <v>-6.2950982831550095E-2</v>
      </c>
      <c r="J57" s="9"/>
    </row>
    <row r="58" spans="1:10">
      <c r="A58" s="1">
        <v>45005</v>
      </c>
      <c r="B58" s="7">
        <v>2592423.9014024502</v>
      </c>
      <c r="C58" s="7">
        <v>3951.57</v>
      </c>
      <c r="D58" s="8">
        <v>1.7387594755851055E-3</v>
      </c>
      <c r="E58" s="8">
        <v>2.3432898936785129E-2</v>
      </c>
      <c r="F58" s="8">
        <v>-1.0559515847289536E-2</v>
      </c>
      <c r="G58" s="8">
        <v>8.9183585930798781E-3</v>
      </c>
      <c r="H58" s="8">
        <v>2.9188696444850892E-2</v>
      </c>
      <c r="I58" s="8">
        <v>-5.4594043677148818E-2</v>
      </c>
      <c r="J58" s="9"/>
    </row>
    <row r="59" spans="1:10">
      <c r="A59" s="1">
        <v>45006</v>
      </c>
      <c r="B59" s="7">
        <v>2596150.2740249103</v>
      </c>
      <c r="C59" s="7">
        <v>4002.87</v>
      </c>
      <c r="D59" s="8">
        <v>1.4374086816759668E-3</v>
      </c>
      <c r="E59" s="8">
        <v>2.4903990270829679E-2</v>
      </c>
      <c r="F59" s="8">
        <v>-9.1372855053667434E-3</v>
      </c>
      <c r="G59" s="8">
        <v>1.2982181765728518E-2</v>
      </c>
      <c r="H59" s="8">
        <v>4.254981117333112E-2</v>
      </c>
      <c r="I59" s="8">
        <v>-4.2320611709763201E-2</v>
      </c>
      <c r="J59" s="9"/>
    </row>
    <row r="60" spans="1:10">
      <c r="A60" s="1">
        <v>45007</v>
      </c>
      <c r="B60" s="7">
        <v>2589923.3942507096</v>
      </c>
      <c r="C60" s="7">
        <v>3936.97</v>
      </c>
      <c r="D60" s="8">
        <v>-2.3985051391293144E-3</v>
      </c>
      <c r="E60" s="8">
        <v>2.2445752783051054E-2</v>
      </c>
      <c r="F60" s="8">
        <v>-1.1513874818253722E-2</v>
      </c>
      <c r="G60" s="8">
        <v>-1.646318766285193E-2</v>
      </c>
      <c r="H60" s="8">
        <v>2.5386117984113721E-2</v>
      </c>
      <c r="I60" s="8">
        <v>-5.808706720003054E-2</v>
      </c>
      <c r="J60" s="9"/>
    </row>
    <row r="61" spans="1:10">
      <c r="A61" s="1">
        <v>45008</v>
      </c>
      <c r="B61" s="7">
        <v>2582696.9635602403</v>
      </c>
      <c r="C61" s="7">
        <v>3948.72</v>
      </c>
      <c r="D61" s="8">
        <v>-2.7902102071863943E-3</v>
      </c>
      <c r="E61" s="8">
        <v>1.9592914207341439E-2</v>
      </c>
      <c r="F61" s="8">
        <v>-1.4271958894397918E-2</v>
      </c>
      <c r="G61" s="8">
        <v>2.9845287111662788E-3</v>
      </c>
      <c r="H61" s="8">
        <v>2.8446412293268608E-2</v>
      </c>
      <c r="I61" s="8">
        <v>-5.5275901008670303E-2</v>
      </c>
      <c r="J61" s="9"/>
    </row>
    <row r="62" spans="1:10">
      <c r="A62" s="1">
        <v>45009</v>
      </c>
      <c r="B62" s="7">
        <v>2590181.9880741397</v>
      </c>
      <c r="C62" s="7">
        <v>3970.99</v>
      </c>
      <c r="D62" s="8">
        <v>2.8981427629748424E-3</v>
      </c>
      <c r="E62" s="8">
        <v>2.2547840032831834E-2</v>
      </c>
      <c r="F62" s="8">
        <v>-1.1415178305806406E-2</v>
      </c>
      <c r="G62" s="8">
        <v>5.6398022650376856E-3</v>
      </c>
      <c r="H62" s="8">
        <v>3.4246646698790073E-2</v>
      </c>
      <c r="I62" s="8">
        <v>-4.9947843895343236E-2</v>
      </c>
      <c r="J62" s="9"/>
    </row>
    <row r="63" spans="1:10">
      <c r="A63" s="1">
        <v>45012</v>
      </c>
      <c r="B63" s="7">
        <v>2593108.8685419802</v>
      </c>
      <c r="C63" s="7">
        <v>3977.53</v>
      </c>
      <c r="D63" s="8">
        <v>1.1299902791837013E-3</v>
      </c>
      <c r="E63" s="8">
        <v>2.3703309152069307E-2</v>
      </c>
      <c r="F63" s="8">
        <v>-1.0298087067143302E-2</v>
      </c>
      <c r="G63" s="8">
        <v>1.6469444647304599E-3</v>
      </c>
      <c r="H63" s="8">
        <v>3.594999348873662E-2</v>
      </c>
      <c r="I63" s="8">
        <v>-4.838316075564153E-2</v>
      </c>
      <c r="J63" s="9"/>
    </row>
    <row r="64" spans="1:10">
      <c r="A64" s="1">
        <v>45013</v>
      </c>
      <c r="B64" s="7">
        <v>2594343.56925797</v>
      </c>
      <c r="C64" s="7">
        <v>3971.27</v>
      </c>
      <c r="D64" s="8">
        <v>4.7614688722430465E-4</v>
      </c>
      <c r="E64" s="8">
        <v>2.4190742296163359E-2</v>
      </c>
      <c r="F64" s="8">
        <v>-9.8268435820203504E-3</v>
      </c>
      <c r="G64" s="8">
        <v>-1.5738410521103363E-3</v>
      </c>
      <c r="H64" s="8">
        <v>3.4319572861050585E-2</v>
      </c>
      <c r="I64" s="8">
        <v>-4.9880854403123842E-2</v>
      </c>
      <c r="J64" s="9"/>
    </row>
    <row r="65" spans="1:10">
      <c r="A65" s="1">
        <v>45014</v>
      </c>
      <c r="B65" s="7">
        <v>2599211.6508298898</v>
      </c>
      <c r="C65" s="7">
        <v>4027.81</v>
      </c>
      <c r="D65" s="8">
        <v>1.8764213150503917E-3</v>
      </c>
      <c r="E65" s="8">
        <v>2.6112555635685153E-2</v>
      </c>
      <c r="F65" s="8">
        <v>-7.968861565726848E-3</v>
      </c>
      <c r="G65" s="8">
        <v>1.4237259113583312E-2</v>
      </c>
      <c r="H65" s="8">
        <v>4.9045448626124255E-2</v>
      </c>
      <c r="I65" s="8">
        <v>-3.6353761938484608E-2</v>
      </c>
      <c r="J65" s="9"/>
    </row>
    <row r="66" spans="1:10">
      <c r="A66" s="1">
        <v>45015</v>
      </c>
      <c r="B66" s="7">
        <v>2597501.22668612</v>
      </c>
      <c r="C66" s="7">
        <v>4050.83</v>
      </c>
      <c r="D66" s="8">
        <v>-6.580549695611726E-4</v>
      </c>
      <c r="E66" s="8">
        <v>2.5437317169120011E-2</v>
      </c>
      <c r="F66" s="8">
        <v>-8.6216725863329513E-3</v>
      </c>
      <c r="G66" s="8">
        <v>5.7152646227105475E-3</v>
      </c>
      <c r="H66" s="8">
        <v>5.5041020966272614E-2</v>
      </c>
      <c r="I66" s="8">
        <v>-3.0846268685283618E-2</v>
      </c>
      <c r="J66" s="9"/>
    </row>
    <row r="67" spans="1:10">
      <c r="A67" s="1">
        <v>45016</v>
      </c>
      <c r="B67" s="7">
        <v>2598415.6302716304</v>
      </c>
      <c r="C67" s="7">
        <v>4109.3100000000004</v>
      </c>
      <c r="D67" s="8">
        <v>3.5203201296529762E-4</v>
      </c>
      <c r="E67" s="8">
        <v>2.5798303932052846E-2</v>
      </c>
      <c r="F67" s="8">
        <v>-8.2726756781232869E-3</v>
      </c>
      <c r="G67" s="8">
        <v>1.4436547571732294E-2</v>
      </c>
      <c r="H67" s="8">
        <v>7.0272170855581129E-2</v>
      </c>
      <c r="I67" s="8">
        <v>-1.6855034738836872E-2</v>
      </c>
      <c r="J67" s="9"/>
    </row>
    <row r="68" spans="1:10">
      <c r="A68" s="1">
        <v>45019</v>
      </c>
      <c r="B68" s="7">
        <v>2599646.8864529496</v>
      </c>
      <c r="C68" s="7">
        <v>4124.51</v>
      </c>
      <c r="D68" s="8">
        <v>4.738488204023561E-4</v>
      </c>
      <c r="E68" s="8">
        <v>2.6284377248341873E-2</v>
      </c>
      <c r="F68" s="8">
        <v>-7.8027468553325541E-3</v>
      </c>
      <c r="G68" s="8">
        <v>3.6989178231867648E-3</v>
      </c>
      <c r="H68" s="8">
        <v>7.4231019664019682E-2</v>
      </c>
      <c r="I68" s="8">
        <v>-1.3218462304055989E-2</v>
      </c>
      <c r="J68" s="9"/>
    </row>
    <row r="69" spans="1:10">
      <c r="A69" s="1">
        <v>45020</v>
      </c>
      <c r="B69" s="7">
        <v>2600647.2272427101</v>
      </c>
      <c r="C69" s="7">
        <v>4100.6000000000004</v>
      </c>
      <c r="D69" s="8">
        <v>3.8479871823104972E-4</v>
      </c>
      <c r="E69" s="8">
        <v>2.6679290161247593E-2</v>
      </c>
      <c r="F69" s="8">
        <v>-7.4209506240900946E-3</v>
      </c>
      <c r="G69" s="8">
        <v>-5.7970522559043225E-3</v>
      </c>
      <c r="H69" s="8">
        <v>6.8003646308113952E-2</v>
      </c>
      <c r="I69" s="8">
        <v>-1.8938886443241043E-2</v>
      </c>
      <c r="J69" s="9"/>
    </row>
    <row r="70" spans="1:10">
      <c r="A70" s="1">
        <v>45021</v>
      </c>
      <c r="B70" s="7">
        <v>2595502.1701495601</v>
      </c>
      <c r="C70" s="7">
        <v>4090.38</v>
      </c>
      <c r="D70" s="8">
        <v>-1.978375628671869E-3</v>
      </c>
      <c r="E70" s="8">
        <v>2.4648132875130457E-2</v>
      </c>
      <c r="F70" s="8">
        <v>-9.3846448249056413E-3</v>
      </c>
      <c r="G70" s="8">
        <v>-2.4923181973370845E-3</v>
      </c>
      <c r="H70" s="8">
        <v>6.5341841385597954E-2</v>
      </c>
      <c r="I70" s="8">
        <v>-2.1384002909258237E-2</v>
      </c>
      <c r="J70" s="9"/>
    </row>
    <row r="71" spans="1:10">
      <c r="A71" s="1">
        <v>45022</v>
      </c>
      <c r="B71" s="7">
        <v>2594976.0743646901</v>
      </c>
      <c r="C71" s="7">
        <v>4105.0200000000004</v>
      </c>
      <c r="D71" s="8">
        <v>-2.0269518204241166E-4</v>
      </c>
      <c r="E71" s="8">
        <v>2.4440441635307897E-2</v>
      </c>
      <c r="F71" s="8">
        <v>-9.585437784656925E-3</v>
      </c>
      <c r="G71" s="8">
        <v>3.5791295674241219E-3</v>
      </c>
      <c r="H71" s="8">
        <v>6.9154837869515262E-2</v>
      </c>
      <c r="I71" s="8">
        <v>-1.7881409458916475E-2</v>
      </c>
      <c r="J71" s="9"/>
    </row>
    <row r="72" spans="1:10">
      <c r="A72" s="1">
        <v>45023</v>
      </c>
      <c r="B72" s="7">
        <v>2594979.4328034297</v>
      </c>
      <c r="C72" s="7"/>
      <c r="D72" s="8">
        <v>1.2942079785638327E-6</v>
      </c>
      <c r="E72" s="8">
        <v>2.4441767474300935E-2</v>
      </c>
      <c r="F72" s="8">
        <v>-9.5841559822285038E-3</v>
      </c>
      <c r="G72" s="8"/>
      <c r="H72" s="8">
        <v>6.9154837869515262E-2</v>
      </c>
      <c r="I72" s="8">
        <v>-1.7881409458916475E-2</v>
      </c>
      <c r="J72" s="9"/>
    </row>
    <row r="73" spans="1:10">
      <c r="A73" s="1">
        <v>45026</v>
      </c>
      <c r="B73" s="7">
        <v>2597080.8841470201</v>
      </c>
      <c r="C73" s="7">
        <v>4109.1099999999997</v>
      </c>
      <c r="D73" s="8">
        <v>8.0981425788029249E-4</v>
      </c>
      <c r="E73" s="8">
        <v>2.52713750239697E-2</v>
      </c>
      <c r="F73" s="8">
        <v>-8.7821031105123071E-3</v>
      </c>
      <c r="G73" s="8">
        <v>9.9634106532953126E-4</v>
      </c>
      <c r="H73" s="8">
        <v>7.0220080739680446E-2</v>
      </c>
      <c r="I73" s="8">
        <v>-1.6902884376136851E-2</v>
      </c>
      <c r="J73" s="9"/>
    </row>
    <row r="74" spans="1:10">
      <c r="A74" s="1">
        <v>45027</v>
      </c>
      <c r="B74" s="7">
        <v>2594889.2358956197</v>
      </c>
      <c r="C74" s="7">
        <v>4108.9399999999996</v>
      </c>
      <c r="D74" s="8">
        <v>-8.4388910055843702E-4</v>
      </c>
      <c r="E74" s="8">
        <v>2.4406159685472328E-2</v>
      </c>
      <c r="F74" s="8">
        <v>-9.6185810899759305E-3</v>
      </c>
      <c r="G74" s="8">
        <v>-4.1371489203245737E-5</v>
      </c>
      <c r="H74" s="8">
        <v>7.0175804141165088E-2</v>
      </c>
      <c r="I74" s="8">
        <v>-1.6943556567841522E-2</v>
      </c>
      <c r="J74" s="9"/>
    </row>
    <row r="75" spans="1:10">
      <c r="A75" s="1">
        <v>45028</v>
      </c>
      <c r="B75" s="7">
        <v>2597959.4174637897</v>
      </c>
      <c r="C75" s="7">
        <v>4091.95</v>
      </c>
      <c r="D75" s="8">
        <v>1.1831647862650119E-3</v>
      </c>
      <c r="E75" s="8">
        <v>2.5618200980445094E-2</v>
      </c>
      <c r="F75" s="8">
        <v>-8.4467966701504693E-3</v>
      </c>
      <c r="G75" s="8">
        <v>-4.1348863697205918E-3</v>
      </c>
      <c r="H75" s="8">
        <v>6.575074879541698E-2</v>
      </c>
      <c r="I75" s="8">
        <v>-2.1008383256455154E-2</v>
      </c>
      <c r="J75" s="9"/>
    </row>
    <row r="76" spans="1:10">
      <c r="A76" s="1">
        <v>45029</v>
      </c>
      <c r="B76" s="7">
        <v>2601527.5654876204</v>
      </c>
      <c r="C76" s="7">
        <v>4146.22</v>
      </c>
      <c r="D76" s="8">
        <v>1.3734425564331243E-3</v>
      </c>
      <c r="E76" s="8">
        <v>2.7026828664324043E-2</v>
      </c>
      <c r="F76" s="8">
        <v>-7.0849553037296564E-3</v>
      </c>
      <c r="G76" s="8">
        <v>1.3262625398648753E-2</v>
      </c>
      <c r="H76" s="8">
        <v>7.9885401745019902E-2</v>
      </c>
      <c r="I76" s="8">
        <v>-8.0243841751681533E-3</v>
      </c>
      <c r="J76" s="9"/>
    </row>
    <row r="77" spans="1:10">
      <c r="A77" s="1">
        <v>45030</v>
      </c>
      <c r="B77" s="7">
        <v>2605907.06859928</v>
      </c>
      <c r="C77" s="7">
        <v>4137.6400000000003</v>
      </c>
      <c r="D77" s="8">
        <v>1.6834352131258612E-3</v>
      </c>
      <c r="E77" s="8">
        <v>2.8755761792522483E-2</v>
      </c>
      <c r="F77" s="8">
        <v>-5.4134471538455076E-3</v>
      </c>
      <c r="G77" s="8">
        <v>-2.0693547375681964E-3</v>
      </c>
      <c r="H77" s="8">
        <v>7.7650735772888169E-2</v>
      </c>
      <c r="I77" s="8">
        <v>-1.0077133615327361E-2</v>
      </c>
      <c r="J77" s="9"/>
    </row>
    <row r="78" spans="1:10">
      <c r="A78" s="1">
        <v>45033</v>
      </c>
      <c r="B78" s="7">
        <v>2609872.0994038004</v>
      </c>
      <c r="C78" s="7">
        <v>4151.32</v>
      </c>
      <c r="D78" s="8">
        <v>1.5215549519391747E-3</v>
      </c>
      <c r="E78" s="8">
        <v>3.0321070216213775E-2</v>
      </c>
      <c r="F78" s="8">
        <v>-3.9001290592304283E-3</v>
      </c>
      <c r="G78" s="8">
        <v>3.3062325383550473E-3</v>
      </c>
      <c r="H78" s="8">
        <v>8.1213699700482644E-2</v>
      </c>
      <c r="I78" s="8">
        <v>-6.8042184240246772E-3</v>
      </c>
      <c r="J78" s="9"/>
    </row>
    <row r="79" spans="1:10">
      <c r="A79" s="1">
        <v>45034</v>
      </c>
      <c r="B79" s="7">
        <v>2611972.52791664</v>
      </c>
      <c r="C79" s="7">
        <v>4154.87</v>
      </c>
      <c r="D79" s="8">
        <v>8.0480132084614908E-4</v>
      </c>
      <c r="E79" s="8">
        <v>3.1150273974419385E-2</v>
      </c>
      <c r="F79" s="8">
        <v>-3.0984665674026468E-3</v>
      </c>
      <c r="G79" s="8">
        <v>8.5514968732836039E-4</v>
      </c>
      <c r="H79" s="8">
        <v>8.2138299257716652E-2</v>
      </c>
      <c r="I79" s="8">
        <v>-5.9548873619541531E-3</v>
      </c>
      <c r="J79" s="9"/>
    </row>
    <row r="80" spans="1:10">
      <c r="A80" s="1">
        <v>45035</v>
      </c>
      <c r="B80" s="7">
        <v>2615433.9314499097</v>
      </c>
      <c r="C80" s="7">
        <v>4154.5200000000004</v>
      </c>
      <c r="D80" s="8">
        <v>1.3252067149536195E-3</v>
      </c>
      <c r="E80" s="8">
        <v>3.2516761241616621E-2</v>
      </c>
      <c r="F80" s="8">
        <v>-1.7773659611501902E-3</v>
      </c>
      <c r="G80" s="8">
        <v>-8.4238496029787058E-5</v>
      </c>
      <c r="H80" s="8">
        <v>8.2047141554890901E-2</v>
      </c>
      <c r="I80" s="8">
        <v>-6.0386242272285617E-3</v>
      </c>
      <c r="J80" s="9"/>
    </row>
    <row r="81" spans="1:10">
      <c r="A81" s="1">
        <v>45036</v>
      </c>
      <c r="B81" s="7">
        <v>2622960.5532245599</v>
      </c>
      <c r="C81" s="7">
        <v>4129.79</v>
      </c>
      <c r="D81" s="8">
        <v>2.8777717089865096E-3</v>
      </c>
      <c r="E81" s="8">
        <v>3.5488108766172033E-2</v>
      </c>
      <c r="F81" s="8">
        <v>0</v>
      </c>
      <c r="G81" s="8">
        <v>-5.952552882162232E-3</v>
      </c>
      <c r="H81" s="8">
        <v>7.5606198723793039E-2</v>
      </c>
      <c r="I81" s="8">
        <v>-1.1955231879342665E-2</v>
      </c>
      <c r="J81" s="9"/>
    </row>
    <row r="82" spans="1:10">
      <c r="A82" s="1">
        <v>45037</v>
      </c>
      <c r="B82" s="7">
        <v>2629410.7961363597</v>
      </c>
      <c r="C82" s="7">
        <v>4133.5200000000004</v>
      </c>
      <c r="D82" s="8">
        <v>2.4591459844374164E-3</v>
      </c>
      <c r="E82" s="8">
        <v>3.8034525190776991E-2</v>
      </c>
      <c r="F82" s="8">
        <v>0</v>
      </c>
      <c r="G82" s="8">
        <v>9.0319362485757893E-4</v>
      </c>
      <c r="H82" s="8">
        <v>7.657767938533766E-2</v>
      </c>
      <c r="I82" s="8">
        <v>-1.1062836143702182E-2</v>
      </c>
      <c r="J82" s="9"/>
    </row>
    <row r="83" spans="1:10">
      <c r="A83" s="1">
        <v>45040</v>
      </c>
      <c r="B83" s="7">
        <v>2636188.5732862698</v>
      </c>
      <c r="C83" s="7">
        <v>4137.04</v>
      </c>
      <c r="D83" s="8">
        <v>2.5776790602174415E-3</v>
      </c>
      <c r="E83" s="8">
        <v>4.0710245050143978E-2</v>
      </c>
      <c r="F83" s="8">
        <v>0</v>
      </c>
      <c r="G83" s="8">
        <v>8.5157444502503843E-4</v>
      </c>
      <c r="H83" s="8">
        <v>7.7494465425186565E-2</v>
      </c>
      <c r="I83" s="8">
        <v>-1.0220682527226632E-2</v>
      </c>
      <c r="J83" s="9"/>
    </row>
    <row r="84" spans="1:10">
      <c r="A84" s="1">
        <v>45041</v>
      </c>
      <c r="B84" s="7">
        <v>2627622.5025845896</v>
      </c>
      <c r="C84" s="7">
        <v>4071.63</v>
      </c>
      <c r="D84" s="8">
        <v>-3.2494150033438585E-3</v>
      </c>
      <c r="E84" s="8">
        <v>3.7328545565744387E-2</v>
      </c>
      <c r="F84" s="8">
        <v>-3.2494150033438585E-3</v>
      </c>
      <c r="G84" s="8">
        <v>-1.5810821263512076E-2</v>
      </c>
      <c r="H84" s="8">
        <v>6.0458393019925394E-2</v>
      </c>
      <c r="I84" s="8">
        <v>-2.5869906406109644E-2</v>
      </c>
      <c r="J84" s="9"/>
    </row>
    <row r="85" spans="1:10">
      <c r="A85" s="1">
        <v>45042</v>
      </c>
      <c r="B85" s="7">
        <v>2627124.6614565104</v>
      </c>
      <c r="C85" s="7">
        <v>4055.99</v>
      </c>
      <c r="D85" s="8">
        <v>-1.8946447885470619E-4</v>
      </c>
      <c r="E85" s="8">
        <v>3.7132008653457671E-2</v>
      </c>
      <c r="F85" s="8">
        <v>-3.4382638334783389E-3</v>
      </c>
      <c r="G85" s="8">
        <v>-3.8412134697898281E-3</v>
      </c>
      <c r="H85" s="8">
        <v>5.6384945956505561E-2</v>
      </c>
      <c r="I85" s="8">
        <v>-2.9611748042950192E-2</v>
      </c>
      <c r="J85" s="9"/>
    </row>
    <row r="86" spans="1:10">
      <c r="A86" s="1">
        <v>45043</v>
      </c>
      <c r="B86" s="7">
        <v>2633586.6060068198</v>
      </c>
      <c r="C86" s="7">
        <v>4135.3500000000004</v>
      </c>
      <c r="D86" s="8">
        <v>2.4597022916783562E-3</v>
      </c>
      <c r="E86" s="8">
        <v>3.9683044631915632E-2</v>
      </c>
      <c r="F86" s="8">
        <v>-9.8701864723049759E-4</v>
      </c>
      <c r="G86" s="8">
        <v>1.9566123190639217E-2</v>
      </c>
      <c r="H86" s="8">
        <v>7.7054303945827352E-2</v>
      </c>
      <c r="I86" s="8">
        <v>-1.0625011962409503E-2</v>
      </c>
      <c r="J86" s="9"/>
    </row>
    <row r="87" spans="1:10">
      <c r="A87" s="1">
        <v>45044</v>
      </c>
      <c r="B87" s="7">
        <v>2640695.3470363403</v>
      </c>
      <c r="C87" s="7">
        <v>4169.4799999999996</v>
      </c>
      <c r="D87" s="8">
        <v>2.6992622962564994E-3</v>
      </c>
      <c r="E87" s="8">
        <v>4.2489421874347677E-2</v>
      </c>
      <c r="F87" s="8">
        <v>0</v>
      </c>
      <c r="G87" s="8">
        <v>8.2532312863479174E-3</v>
      </c>
      <c r="H87" s="8">
        <v>8.5943482224248635E-2</v>
      </c>
      <c r="I87" s="8">
        <v>-2.4594713572075877E-3</v>
      </c>
      <c r="J87" s="9"/>
    </row>
    <row r="88" spans="1:10">
      <c r="A88" s="1">
        <v>45047</v>
      </c>
      <c r="B88" s="7">
        <v>2640006.6377466796</v>
      </c>
      <c r="C88" s="7">
        <v>4167.87</v>
      </c>
      <c r="D88" s="8">
        <v>-2.6080603748313003E-4</v>
      </c>
      <c r="E88" s="8">
        <v>4.2217534339110463E-2</v>
      </c>
      <c r="F88" s="8">
        <v>-2.6080603748324105E-4</v>
      </c>
      <c r="G88" s="8">
        <v>-3.861392787588569E-4</v>
      </c>
      <c r="H88" s="8">
        <v>8.5524156791249695E-2</v>
      </c>
      <c r="I88" s="8">
        <v>-2.844660937470489E-3</v>
      </c>
      <c r="J88" s="9"/>
    </row>
    <row r="89" spans="1:10">
      <c r="A89" s="1">
        <v>45048</v>
      </c>
      <c r="B89" s="7">
        <v>2641829.7329875603</v>
      </c>
      <c r="C89" s="7">
        <v>4119.58</v>
      </c>
      <c r="D89" s="8">
        <v>6.9056464283612229E-4</v>
      </c>
      <c r="E89" s="8">
        <v>4.2937252918468838E-2</v>
      </c>
      <c r="F89" s="8">
        <v>0</v>
      </c>
      <c r="G89" s="8">
        <v>-1.1586253889876552E-2</v>
      </c>
      <c r="H89" s="8">
        <v>7.2946998307072075E-2</v>
      </c>
      <c r="I89" s="8">
        <v>-1.4397955863494905E-2</v>
      </c>
      <c r="J89" s="9"/>
    </row>
    <row r="90" spans="1:10">
      <c r="A90" s="1">
        <v>45049</v>
      </c>
      <c r="B90" s="7">
        <v>2644416.6182626002</v>
      </c>
      <c r="C90" s="7">
        <v>4090.75</v>
      </c>
      <c r="D90" s="8">
        <v>9.7920211993152151E-4</v>
      </c>
      <c r="E90" s="8">
        <v>4.3958499287482189E-2</v>
      </c>
      <c r="F90" s="8">
        <v>0</v>
      </c>
      <c r="G90" s="8">
        <v>-6.9982862330625339E-3</v>
      </c>
      <c r="H90" s="8">
        <v>6.5438208100013995E-2</v>
      </c>
      <c r="I90" s="8">
        <v>-2.1295481080253587E-2</v>
      </c>
      <c r="J90" s="9"/>
    </row>
    <row r="91" spans="1:10">
      <c r="A91" s="1">
        <v>45050</v>
      </c>
      <c r="B91" s="7">
        <v>2633107.9355694</v>
      </c>
      <c r="C91" s="7">
        <v>4061.22</v>
      </c>
      <c r="D91" s="8">
        <v>-4.2764376139150517E-3</v>
      </c>
      <c r="E91" s="8">
        <v>3.949407589376297E-2</v>
      </c>
      <c r="F91" s="8">
        <v>-4.2764376139149407E-3</v>
      </c>
      <c r="G91" s="8">
        <v>-7.2187251726456569E-3</v>
      </c>
      <c r="H91" s="8">
        <v>5.774710248730397E-2</v>
      </c>
      <c r="I91" s="8">
        <v>-2.8360480027561641E-2</v>
      </c>
      <c r="J91" s="9"/>
    </row>
    <row r="92" spans="1:10">
      <c r="A92" s="1">
        <v>45051</v>
      </c>
      <c r="B92" s="7">
        <v>2638337.9059677999</v>
      </c>
      <c r="C92" s="7">
        <v>4136.25</v>
      </c>
      <c r="D92" s="8">
        <v>1.9862347182015849E-3</v>
      </c>
      <c r="E92" s="8">
        <v>4.1558755116668067E-2</v>
      </c>
      <c r="F92" s="8">
        <v>-2.2986969045722949E-3</v>
      </c>
      <c r="G92" s="8">
        <v>1.8474744042430657E-2</v>
      </c>
      <c r="H92" s="8">
        <v>7.7288709467379535E-2</v>
      </c>
      <c r="I92" s="8">
        <v>-1.0409688594560706E-2</v>
      </c>
      <c r="J92" s="9"/>
    </row>
    <row r="93" spans="1:10">
      <c r="A93" s="1">
        <v>45054</v>
      </c>
      <c r="B93" s="7">
        <v>2639418.3295870302</v>
      </c>
      <c r="C93" s="7">
        <v>4138.12</v>
      </c>
      <c r="D93" s="8">
        <v>4.0950919015592113E-4</v>
      </c>
      <c r="E93" s="8">
        <v>4.1985282998975748E-2</v>
      </c>
      <c r="F93" s="8">
        <v>-1.8901290519242053E-3</v>
      </c>
      <c r="G93" s="8">
        <v>4.5210033242670811E-4</v>
      </c>
      <c r="H93" s="8">
        <v>7.7775752051049363E-2</v>
      </c>
      <c r="I93" s="8">
        <v>-9.9622944858079876E-3</v>
      </c>
      <c r="J93" s="9"/>
    </row>
    <row r="94" spans="1:10">
      <c r="A94" s="1">
        <v>45055</v>
      </c>
      <c r="B94" s="7">
        <v>2638828.4138430301</v>
      </c>
      <c r="C94" s="7">
        <v>4119.17</v>
      </c>
      <c r="D94" s="8">
        <v>-2.2350217750155554E-4</v>
      </c>
      <c r="E94" s="8">
        <v>4.1752397019301002E-2</v>
      </c>
      <c r="F94" s="8">
        <v>-2.1132087814668132E-3</v>
      </c>
      <c r="G94" s="8">
        <v>-4.5793742085777911E-3</v>
      </c>
      <c r="H94" s="8">
        <v>7.2840213569476342E-2</v>
      </c>
      <c r="I94" s="8">
        <v>-1.4496047619959151E-2</v>
      </c>
      <c r="J94" s="9"/>
    </row>
    <row r="95" spans="1:10">
      <c r="A95" s="1">
        <v>45056</v>
      </c>
      <c r="B95" s="7">
        <v>2640677.33745756</v>
      </c>
      <c r="C95" s="7">
        <v>4137.6400000000003</v>
      </c>
      <c r="D95" s="8">
        <v>7.0066079508257495E-4</v>
      </c>
      <c r="E95" s="8">
        <v>4.2482312082075646E-2</v>
      </c>
      <c r="F95" s="8">
        <v>-1.4140286289292536E-3</v>
      </c>
      <c r="G95" s="8">
        <v>4.4839130213125689E-3</v>
      </c>
      <c r="H95" s="8">
        <v>7.7650735772888169E-2</v>
      </c>
      <c r="I95" s="8">
        <v>-1.0077133615327361E-2</v>
      </c>
      <c r="J95" s="9"/>
    </row>
    <row r="96" spans="1:10">
      <c r="A96" s="1">
        <v>45057</v>
      </c>
      <c r="B96" s="7">
        <v>2642563.6204306502</v>
      </c>
      <c r="C96" s="7">
        <v>4130.62</v>
      </c>
      <c r="D96" s="8">
        <v>7.1431785562503514E-4</v>
      </c>
      <c r="E96" s="8">
        <v>4.3226975811769153E-2</v>
      </c>
      <c r="F96" s="8">
        <v>-7.0072083920225126E-4</v>
      </c>
      <c r="G96" s="8">
        <v>-1.6966193288928677E-3</v>
      </c>
      <c r="H96" s="8">
        <v>7.5822372704780205E-2</v>
      </c>
      <c r="I96" s="8">
        <v>-1.1756655884548661E-2</v>
      </c>
      <c r="J96" s="9"/>
    </row>
    <row r="97" spans="1:10">
      <c r="A97" s="1">
        <v>45058</v>
      </c>
      <c r="B97" s="7">
        <v>2643608.9768016897</v>
      </c>
      <c r="C97" s="7">
        <v>4124.08</v>
      </c>
      <c r="D97" s="8">
        <v>3.9558418308560661E-4</v>
      </c>
      <c r="E97" s="8">
        <v>4.3639659902768413E-2</v>
      </c>
      <c r="F97" s="8">
        <v>-3.054138501974446E-4</v>
      </c>
      <c r="G97" s="8">
        <v>-1.5832974226629437E-3</v>
      </c>
      <c r="H97" s="8">
        <v>7.4119025914833658E-2</v>
      </c>
      <c r="I97" s="8">
        <v>-1.3321339024250367E-2</v>
      </c>
      <c r="J97" s="9"/>
    </row>
    <row r="98" spans="1:10">
      <c r="A98" s="1">
        <v>45061</v>
      </c>
      <c r="B98" s="7">
        <v>2646922.3971719397</v>
      </c>
      <c r="C98" s="7">
        <v>4136.28</v>
      </c>
      <c r="D98" s="8">
        <v>1.2533700707351159E-3</v>
      </c>
      <c r="E98" s="8">
        <v>4.4947726617122763E-2</v>
      </c>
      <c r="F98" s="8">
        <v>0</v>
      </c>
      <c r="G98" s="8">
        <v>2.958235533743192E-3</v>
      </c>
      <c r="H98" s="8">
        <v>7.7296522984764637E-2</v>
      </c>
      <c r="I98" s="8">
        <v>-1.0402511148965732E-2</v>
      </c>
      <c r="J98" s="9"/>
    </row>
    <row r="99" spans="1:10">
      <c r="A99" s="1">
        <v>45062</v>
      </c>
      <c r="B99" s="7">
        <v>2647540.5130896997</v>
      </c>
      <c r="C99" s="7">
        <v>4109.8999999999996</v>
      </c>
      <c r="D99" s="8">
        <v>2.3352249330033104E-4</v>
      </c>
      <c r="E99" s="8">
        <v>4.5191745415610995E-2</v>
      </c>
      <c r="F99" s="8">
        <v>0</v>
      </c>
      <c r="G99" s="8">
        <v>-6.3777113735047353E-3</v>
      </c>
      <c r="H99" s="8">
        <v>7.0425836697487698E-2</v>
      </c>
      <c r="I99" s="8">
        <v>-1.6713878308802554E-2</v>
      </c>
      <c r="J99" s="9"/>
    </row>
    <row r="100" spans="1:10">
      <c r="A100" s="1">
        <v>45063</v>
      </c>
      <c r="B100" s="7">
        <v>2654749.2948921798</v>
      </c>
      <c r="C100" s="7">
        <v>4158.7700000000004</v>
      </c>
      <c r="D100" s="8">
        <v>2.7228220935011649E-3</v>
      </c>
      <c r="E100" s="8">
        <v>4.8037616591973586E-2</v>
      </c>
      <c r="F100" s="8">
        <v>0</v>
      </c>
      <c r="G100" s="8">
        <v>1.1890800262780221E-2</v>
      </c>
      <c r="H100" s="8">
        <v>8.3154056517776853E-2</v>
      </c>
      <c r="I100" s="8">
        <v>-5.0218194346087763E-3</v>
      </c>
      <c r="J100" s="9"/>
    </row>
    <row r="101" spans="1:10">
      <c r="A101" s="1">
        <v>45064</v>
      </c>
      <c r="B101" s="7">
        <v>2653769.8484506803</v>
      </c>
      <c r="C101" s="7">
        <v>4198.05</v>
      </c>
      <c r="D101" s="8">
        <v>-3.6894121918928935E-4</v>
      </c>
      <c r="E101" s="8">
        <v>4.7650952315951844E-2</v>
      </c>
      <c r="F101" s="8">
        <v>-3.6894121918940037E-4</v>
      </c>
      <c r="G101" s="8">
        <v>9.4451003541911049E-3</v>
      </c>
      <c r="H101" s="8">
        <v>9.3384555280636494E-2</v>
      </c>
      <c r="I101" s="8">
        <v>0</v>
      </c>
      <c r="J101" s="9"/>
    </row>
    <row r="102" spans="1:10">
      <c r="A102" s="1">
        <v>45065</v>
      </c>
      <c r="B102" s="7">
        <v>2664019.8786570895</v>
      </c>
      <c r="C102" s="7">
        <v>4191.9799999999996</v>
      </c>
      <c r="D102" s="8">
        <v>3.8624412785432938E-3</v>
      </c>
      <c r="E102" s="8">
        <v>5.169744259968212E-2</v>
      </c>
      <c r="F102" s="8">
        <v>0</v>
      </c>
      <c r="G102" s="8">
        <v>-1.445909410321633E-3</v>
      </c>
      <c r="H102" s="8">
        <v>9.1803620263055885E-2</v>
      </c>
      <c r="I102" s="8">
        <v>-1.445909410321633E-3</v>
      </c>
      <c r="J102" s="9"/>
    </row>
    <row r="103" spans="1:10">
      <c r="A103" s="1">
        <v>45068</v>
      </c>
      <c r="B103" s="7">
        <v>2674638.8304431401</v>
      </c>
      <c r="C103" s="7">
        <v>4192.63</v>
      </c>
      <c r="D103" s="8">
        <v>3.9860632689436848E-3</v>
      </c>
      <c r="E103" s="8">
        <v>5.5889575145670722E-2</v>
      </c>
      <c r="F103" s="8">
        <v>0</v>
      </c>
      <c r="G103" s="8">
        <v>1.5505799168891166E-4</v>
      </c>
      <c r="H103" s="8">
        <v>9.1972913139732659E-2</v>
      </c>
      <c r="I103" s="8">
        <v>-1.2910756184419947E-3</v>
      </c>
      <c r="J103" s="9"/>
    </row>
    <row r="104" spans="1:10">
      <c r="A104" s="1">
        <v>45069</v>
      </c>
      <c r="B104" s="7">
        <v>2666299.3089832002</v>
      </c>
      <c r="C104" s="7">
        <v>4145.58</v>
      </c>
      <c r="D104" s="8">
        <v>-3.1179990976794025E-3</v>
      </c>
      <c r="E104" s="8">
        <v>5.259731240311738E-2</v>
      </c>
      <c r="F104" s="8">
        <v>-3.1179990976794025E-3</v>
      </c>
      <c r="G104" s="8">
        <v>-1.1222073018606449E-2</v>
      </c>
      <c r="H104" s="8">
        <v>7.9718713374138161E-2</v>
      </c>
      <c r="I104" s="8">
        <v>-1.2498660092185698E-2</v>
      </c>
      <c r="J104" s="9"/>
    </row>
    <row r="105" spans="1:10">
      <c r="A105" s="1">
        <v>45070</v>
      </c>
      <c r="B105" s="7">
        <v>2665190.3669781303</v>
      </c>
      <c r="C105" s="7">
        <v>4115.24</v>
      </c>
      <c r="D105" s="8">
        <v>-4.1591054737688538E-4</v>
      </c>
      <c r="E105" s="8">
        <v>5.2159526078748408E-2</v>
      </c>
      <c r="F105" s="8">
        <v>-3.5326128363448728E-3</v>
      </c>
      <c r="G105" s="8">
        <v>-7.3186381640205633E-3</v>
      </c>
      <c r="H105" s="8">
        <v>7.1816642792031038E-2</v>
      </c>
      <c r="I105" s="8">
        <v>-1.9725825085456505E-2</v>
      </c>
      <c r="J105" s="9"/>
    </row>
    <row r="106" spans="1:10">
      <c r="A106" s="1">
        <v>45071</v>
      </c>
      <c r="B106" s="7">
        <v>2666948.78487828</v>
      </c>
      <c r="C106" s="7">
        <v>4151.28</v>
      </c>
      <c r="D106" s="8">
        <v>6.5977197048905367E-4</v>
      </c>
      <c r="E106" s="8">
        <v>5.2853711442538254E-2</v>
      </c>
      <c r="F106" s="8">
        <v>-2.8751715847877835E-3</v>
      </c>
      <c r="G106" s="8">
        <v>8.7576909244662104E-3</v>
      </c>
      <c r="H106" s="8">
        <v>8.120328167730273E-2</v>
      </c>
      <c r="I106" s="8">
        <v>-1.1140886840318664E-2</v>
      </c>
      <c r="J106" s="9"/>
    </row>
    <row r="107" spans="1:10">
      <c r="A107" s="1">
        <v>45072</v>
      </c>
      <c r="B107" s="7">
        <v>2662673.42168607</v>
      </c>
      <c r="C107" s="7">
        <v>4205.45</v>
      </c>
      <c r="D107" s="8">
        <v>-1.6030915990781214E-3</v>
      </c>
      <c r="E107" s="8">
        <v>5.11658905026664E-2</v>
      </c>
      <c r="F107" s="8">
        <v>-4.4736540204525221E-3</v>
      </c>
      <c r="G107" s="8">
        <v>1.3048987300302572E-2</v>
      </c>
      <c r="H107" s="8">
        <v>9.531188956895531E-2</v>
      </c>
      <c r="I107" s="8">
        <v>0</v>
      </c>
      <c r="J107" s="9"/>
    </row>
    <row r="108" spans="1:10">
      <c r="A108" s="1">
        <v>45075</v>
      </c>
      <c r="B108" s="7">
        <v>2662531.5711014196</v>
      </c>
      <c r="C108" s="7"/>
      <c r="D108" s="8">
        <v>-5.3273744911819243E-5</v>
      </c>
      <c r="E108" s="8">
        <v>5.1109890959155857E-2</v>
      </c>
      <c r="F108" s="8">
        <v>-4.5266894370611377E-3</v>
      </c>
      <c r="G108" s="8"/>
      <c r="H108" s="8">
        <v>9.531188956895531E-2</v>
      </c>
      <c r="I108" s="8">
        <v>0</v>
      </c>
      <c r="J108" s="9"/>
    </row>
    <row r="109" spans="1:10">
      <c r="A109" s="1">
        <v>45076</v>
      </c>
      <c r="B109" s="7">
        <v>2682040.4500412699</v>
      </c>
      <c r="C109" s="7">
        <v>4205.5200000000004</v>
      </c>
      <c r="D109" s="8">
        <v>7.3271915914896457E-3</v>
      </c>
      <c r="E109" s="8">
        <v>5.8811574513923492E-2</v>
      </c>
      <c r="F109" s="8">
        <v>0</v>
      </c>
      <c r="G109" s="8">
        <v>1.6645067709930572E-5</v>
      </c>
      <c r="H109" s="8">
        <v>9.5330121109520771E-2</v>
      </c>
      <c r="I109" s="8">
        <v>0</v>
      </c>
      <c r="J109" s="9"/>
    </row>
    <row r="110" spans="1:10">
      <c r="A110" s="1">
        <v>45077</v>
      </c>
      <c r="B110" s="7">
        <v>2685501.3086429099</v>
      </c>
      <c r="C110" s="7">
        <v>4179.83</v>
      </c>
      <c r="D110" s="8">
        <v>1.2903827015684488E-3</v>
      </c>
      <c r="E110" s="8">
        <v>6.0177846653896694E-2</v>
      </c>
      <c r="F110" s="8">
        <v>0</v>
      </c>
      <c r="G110" s="8">
        <v>-6.1086381707852189E-3</v>
      </c>
      <c r="H110" s="8">
        <v>8.8639145722100299E-2</v>
      </c>
      <c r="I110" s="8">
        <v>-6.1086381707852189E-3</v>
      </c>
      <c r="J110" s="9"/>
    </row>
    <row r="111" spans="1:10">
      <c r="A111" s="1">
        <v>45078</v>
      </c>
      <c r="B111" s="7">
        <v>2683288.6473375196</v>
      </c>
      <c r="C111" s="7">
        <v>4221.0200000000004</v>
      </c>
      <c r="D111" s="8">
        <v>-8.2392858952229364E-4</v>
      </c>
      <c r="E111" s="8">
        <v>5.9304335816060316E-2</v>
      </c>
      <c r="F111" s="8">
        <v>-8.2392858952229364E-4</v>
      </c>
      <c r="G111" s="8">
        <v>9.8544677654355262E-3</v>
      </c>
      <c r="H111" s="8">
        <v>9.9367105091809904E-2</v>
      </c>
      <c r="I111" s="8">
        <v>0</v>
      </c>
      <c r="J111" s="9"/>
    </row>
    <row r="112" spans="1:10">
      <c r="A112" s="1">
        <v>45079</v>
      </c>
      <c r="B112" s="7">
        <v>2674968.5004990902</v>
      </c>
      <c r="C112" s="7">
        <v>4282.37</v>
      </c>
      <c r="D112" s="8">
        <v>-3.1007274773383608E-3</v>
      </c>
      <c r="E112" s="8">
        <v>5.6019721755131702E-2</v>
      </c>
      <c r="F112" s="8">
        <v>-3.9221012888438489E-3</v>
      </c>
      <c r="G112" s="8">
        <v>1.4534401637518846E-2</v>
      </c>
      <c r="H112" s="8">
        <v>0.11534574814429055</v>
      </c>
      <c r="I112" s="8">
        <v>0</v>
      </c>
      <c r="J112" s="9"/>
    </row>
    <row r="113" spans="1:10">
      <c r="A113" s="1">
        <v>45082</v>
      </c>
      <c r="B113" s="7">
        <v>2686733.3533020699</v>
      </c>
      <c r="C113" s="7">
        <v>4273.79</v>
      </c>
      <c r="D113" s="8">
        <v>4.398127604412716E-3</v>
      </c>
      <c r="E113" s="8">
        <v>6.0664231244187183E-2</v>
      </c>
      <c r="F113" s="8">
        <v>0</v>
      </c>
      <c r="G113" s="8">
        <v>-2.0035634473434261E-3</v>
      </c>
      <c r="H113" s="8">
        <v>0.11311108217215882</v>
      </c>
      <c r="I113" s="8">
        <v>-2.003563447343315E-3</v>
      </c>
      <c r="J113" s="9"/>
    </row>
    <row r="114" spans="1:10">
      <c r="A114" s="1">
        <v>45083</v>
      </c>
      <c r="B114" s="7">
        <v>2679244.8037524801</v>
      </c>
      <c r="C114" s="7">
        <v>4283.8500000000004</v>
      </c>
      <c r="D114" s="8">
        <v>-2.7872321383832777E-3</v>
      </c>
      <c r="E114" s="8">
        <v>5.7707913810829847E-2</v>
      </c>
      <c r="F114" s="8">
        <v>-2.7872321383832777E-3</v>
      </c>
      <c r="G114" s="8">
        <v>2.3538826194080542E-3</v>
      </c>
      <c r="H114" s="8">
        <v>0.11573121500195427</v>
      </c>
      <c r="I114" s="8">
        <v>0</v>
      </c>
      <c r="J114" s="9"/>
    </row>
    <row r="115" spans="1:10">
      <c r="A115" s="1">
        <v>45084</v>
      </c>
      <c r="B115" s="7">
        <v>2680967.5664147604</v>
      </c>
      <c r="C115" s="7">
        <v>4267.5200000000004</v>
      </c>
      <c r="D115" s="8">
        <v>6.4300308052001043E-4</v>
      </c>
      <c r="E115" s="8">
        <v>5.8388023257700539E-2</v>
      </c>
      <c r="F115" s="8">
        <v>-2.1460212567143699E-3</v>
      </c>
      <c r="G115" s="8">
        <v>-3.8119915496573897E-3</v>
      </c>
      <c r="H115" s="8">
        <v>0.11147805703867775</v>
      </c>
      <c r="I115" s="8">
        <v>-3.8119915496575008E-3</v>
      </c>
      <c r="J115" s="9"/>
    </row>
    <row r="116" spans="1:10">
      <c r="A116" s="1">
        <v>45085</v>
      </c>
      <c r="B116" s="7">
        <v>2679545.6832176903</v>
      </c>
      <c r="C116" s="7">
        <v>4293.93</v>
      </c>
      <c r="D116" s="8">
        <v>-5.3036195397604402E-4</v>
      </c>
      <c r="E116" s="8">
        <v>5.782669451762068E-2</v>
      </c>
      <c r="F116" s="8">
        <v>-2.6752450426634766E-3</v>
      </c>
      <c r="G116" s="8">
        <v>6.1886060287941191E-3</v>
      </c>
      <c r="H116" s="8">
        <v>0.11835655684333979</v>
      </c>
      <c r="I116" s="8">
        <v>0</v>
      </c>
      <c r="J116" s="9"/>
    </row>
    <row r="117" spans="1:10">
      <c r="A117" s="1">
        <v>45086</v>
      </c>
      <c r="B117" s="7">
        <v>2677217.0537620597</v>
      </c>
      <c r="C117" s="7">
        <v>4298.8599999999997</v>
      </c>
      <c r="D117" s="8">
        <v>-8.6903890842959797E-4</v>
      </c>
      <c r="E117" s="8">
        <v>5.6907401961709292E-2</v>
      </c>
      <c r="F117" s="8">
        <v>-3.5419590590615169E-3</v>
      </c>
      <c r="G117" s="8">
        <v>1.1481323635922358E-3</v>
      </c>
      <c r="H117" s="8">
        <v>0.11964057820028717</v>
      </c>
      <c r="I117" s="8">
        <v>0</v>
      </c>
      <c r="J117" s="9"/>
    </row>
    <row r="118" spans="1:10">
      <c r="A118" s="1">
        <v>45089</v>
      </c>
      <c r="B118" s="7">
        <v>2688304.4896410704</v>
      </c>
      <c r="C118" s="7">
        <v>4338.93</v>
      </c>
      <c r="D118" s="8">
        <v>4.1414034261548771E-3</v>
      </c>
      <c r="E118" s="8">
        <v>6.1284481897321941E-2</v>
      </c>
      <c r="F118" s="8">
        <v>0</v>
      </c>
      <c r="G118" s="8">
        <v>9.3210758201012212E-3</v>
      </c>
      <c r="H118" s="8">
        <v>0.13007683292095407</v>
      </c>
      <c r="I118" s="8">
        <v>0</v>
      </c>
      <c r="J118" s="9"/>
    </row>
    <row r="119" spans="1:10">
      <c r="A119" s="1">
        <v>45090</v>
      </c>
      <c r="B119" s="7">
        <v>2702160.0458192397</v>
      </c>
      <c r="C119" s="7">
        <v>4369.01</v>
      </c>
      <c r="D119" s="8">
        <v>5.1540129593055095E-3</v>
      </c>
      <c r="E119" s="8">
        <v>6.675435587053058E-2</v>
      </c>
      <c r="F119" s="8">
        <v>0</v>
      </c>
      <c r="G119" s="8">
        <v>6.9325847616807934E-3</v>
      </c>
      <c r="H119" s="8">
        <v>0.1379111863523903</v>
      </c>
      <c r="I119" s="8">
        <v>0</v>
      </c>
      <c r="J119" s="9"/>
    </row>
    <row r="120" spans="1:10">
      <c r="A120" s="1">
        <v>45091</v>
      </c>
      <c r="B120" s="7">
        <v>2719931.5557276402</v>
      </c>
      <c r="C120" s="7">
        <v>4372.59</v>
      </c>
      <c r="D120" s="8">
        <v>6.5767791718689406E-3</v>
      </c>
      <c r="E120" s="8">
        <v>7.3770163699720337E-2</v>
      </c>
      <c r="F120" s="8">
        <v>0</v>
      </c>
      <c r="G120" s="8">
        <v>8.1940760034870941E-4</v>
      </c>
      <c r="H120" s="8">
        <v>0.13884359942700919</v>
      </c>
      <c r="I120" s="8">
        <v>0</v>
      </c>
      <c r="J120" s="9"/>
    </row>
    <row r="121" spans="1:10">
      <c r="A121" s="1">
        <v>45092</v>
      </c>
      <c r="B121" s="7">
        <v>2722372.9570992403</v>
      </c>
      <c r="C121" s="7">
        <v>4425.84</v>
      </c>
      <c r="D121" s="8">
        <v>8.9759662020139075E-4</v>
      </c>
      <c r="E121" s="8">
        <v>7.4733976169530258E-2</v>
      </c>
      <c r="F121" s="8">
        <v>0</v>
      </c>
      <c r="G121" s="8">
        <v>1.2178136985173449E-2</v>
      </c>
      <c r="H121" s="8">
        <v>0.1527125927855193</v>
      </c>
      <c r="I121" s="8">
        <v>0</v>
      </c>
      <c r="J121" s="9"/>
    </row>
    <row r="122" spans="1:10">
      <c r="A122" s="1">
        <v>45093</v>
      </c>
      <c r="B122" s="7">
        <v>2732992.9359512301</v>
      </c>
      <c r="C122" s="7">
        <v>4409.59</v>
      </c>
      <c r="D122" s="8">
        <v>3.9010007149444803E-3</v>
      </c>
      <c r="E122" s="8">
        <v>7.8926514178942808E-2</v>
      </c>
      <c r="F122" s="8">
        <v>0</v>
      </c>
      <c r="G122" s="8">
        <v>-3.6716193988033385E-3</v>
      </c>
      <c r="H122" s="8">
        <v>0.14848027086860305</v>
      </c>
      <c r="I122" s="8">
        <v>-3.6716193988033385E-3</v>
      </c>
      <c r="J122" s="9"/>
    </row>
    <row r="123" spans="1:10">
      <c r="A123" s="1">
        <v>45096</v>
      </c>
      <c r="B123" s="7">
        <v>2733016.7340422804</v>
      </c>
      <c r="C123" s="7"/>
      <c r="D123" s="8">
        <v>8.7077030961335566E-6</v>
      </c>
      <c r="E123" s="8">
        <v>7.8935909150690931E-2</v>
      </c>
      <c r="F123" s="8">
        <v>0</v>
      </c>
      <c r="G123" s="8"/>
      <c r="H123" s="8">
        <v>0.14848027086860305</v>
      </c>
      <c r="I123" s="8">
        <v>-3.6716193988033385E-3</v>
      </c>
      <c r="J123" s="9"/>
    </row>
    <row r="124" spans="1:10">
      <c r="A124" s="1">
        <v>45097</v>
      </c>
      <c r="B124" s="7">
        <v>2739970.0948374104</v>
      </c>
      <c r="C124" s="7">
        <v>4388.71</v>
      </c>
      <c r="D124" s="8">
        <v>2.5442071790191534E-3</v>
      </c>
      <c r="E124" s="8">
        <v>8.1680945636453783E-2</v>
      </c>
      <c r="F124" s="8">
        <v>0</v>
      </c>
      <c r="G124" s="8">
        <v>-4.7351341054383544E-3</v>
      </c>
      <c r="H124" s="8">
        <v>0.14304206276858999</v>
      </c>
      <c r="I124" s="8">
        <v>-8.3893678940043515E-3</v>
      </c>
      <c r="J124" s="9"/>
    </row>
    <row r="125" spans="1:10">
      <c r="A125" s="1">
        <v>45098</v>
      </c>
      <c r="B125" s="7">
        <v>2738071.3537606802</v>
      </c>
      <c r="C125" s="7">
        <v>4365.6899999999996</v>
      </c>
      <c r="D125" s="8">
        <v>-6.9297875926010999E-4</v>
      </c>
      <c r="E125" s="8">
        <v>8.0931363716831406E-2</v>
      </c>
      <c r="F125" s="8">
        <v>-6.9297875925999897E-4</v>
      </c>
      <c r="G125" s="8">
        <v>-5.245277085977551E-3</v>
      </c>
      <c r="H125" s="8">
        <v>0.13704649042844141</v>
      </c>
      <c r="I125" s="8">
        <v>-1.3590640420801603E-2</v>
      </c>
      <c r="J125" s="9"/>
    </row>
    <row r="126" spans="1:10">
      <c r="A126" s="1">
        <v>45099</v>
      </c>
      <c r="B126" s="7">
        <v>2738538.6004731301</v>
      </c>
      <c r="C126" s="7">
        <v>4381.8900000000003</v>
      </c>
      <c r="D126" s="8">
        <v>1.706481139756022E-4</v>
      </c>
      <c r="E126" s="8">
        <v>8.1115822615386746E-2</v>
      </c>
      <c r="F126" s="8">
        <v>-5.224489008027744E-4</v>
      </c>
      <c r="G126" s="8">
        <v>3.7107536265745811E-3</v>
      </c>
      <c r="H126" s="8">
        <v>0.14126578981638271</v>
      </c>
      <c r="I126" s="8">
        <v>-9.9303183124559435E-3</v>
      </c>
      <c r="J126" s="9"/>
    </row>
    <row r="127" spans="1:10">
      <c r="A127" s="1">
        <v>45100</v>
      </c>
      <c r="B127" s="7">
        <v>2736929.29762075</v>
      </c>
      <c r="C127" s="7">
        <v>4348.33</v>
      </c>
      <c r="D127" s="8">
        <v>-5.8765023509332881E-4</v>
      </c>
      <c r="E127" s="8">
        <v>8.0480504648063667E-2</v>
      </c>
      <c r="F127" s="8">
        <v>-1.1097921186766779E-3</v>
      </c>
      <c r="G127" s="8">
        <v>-7.6587956338476371E-3</v>
      </c>
      <c r="H127" s="8">
        <v>0.13252506836827727</v>
      </c>
      <c r="I127" s="8">
        <v>-1.7513059667769504E-2</v>
      </c>
      <c r="J127" s="9"/>
    </row>
    <row r="128" spans="1:10">
      <c r="A128" s="1">
        <v>45103</v>
      </c>
      <c r="B128" s="7">
        <v>2737040.4986826396</v>
      </c>
      <c r="C128" s="7">
        <v>4328.82</v>
      </c>
      <c r="D128" s="8">
        <v>4.0629862812391337E-5</v>
      </c>
      <c r="E128" s="8">
        <v>8.0524404422738893E-2</v>
      </c>
      <c r="F128" s="8">
        <v>-1.0692073465659035E-3</v>
      </c>
      <c r="G128" s="8">
        <v>-4.4867799822001508E-3</v>
      </c>
      <c r="H128" s="8">
        <v>0.12744367756218256</v>
      </c>
      <c r="I128" s="8">
        <v>-2.1921262404425268E-2</v>
      </c>
      <c r="J128" s="9"/>
    </row>
    <row r="129" spans="1:10">
      <c r="A129" s="1">
        <v>45104</v>
      </c>
      <c r="B129" s="7">
        <v>2742578.43028198</v>
      </c>
      <c r="C129" s="7">
        <v>4378.41</v>
      </c>
      <c r="D129" s="8">
        <v>2.0233283365758137E-3</v>
      </c>
      <c r="E129" s="8">
        <v>8.2710660068569197E-2</v>
      </c>
      <c r="F129" s="8">
        <v>0</v>
      </c>
      <c r="G129" s="8">
        <v>1.1455777787018118E-2</v>
      </c>
      <c r="H129" s="8">
        <v>0.1403594217997135</v>
      </c>
      <c r="I129" s="8">
        <v>-1.0716609728323112E-2</v>
      </c>
      <c r="J129" s="9"/>
    </row>
    <row r="130" spans="1:10">
      <c r="A130" s="1">
        <v>45105</v>
      </c>
      <c r="B130" s="7">
        <v>2742104.5888391295</v>
      </c>
      <c r="C130" s="7">
        <v>4376.8599999999997</v>
      </c>
      <c r="D130" s="8">
        <v>-1.7277224877820796E-4</v>
      </c>
      <c r="E130" s="8">
        <v>8.2523597713052954E-2</v>
      </c>
      <c r="F130" s="8">
        <v>-1.7277224877820796E-4</v>
      </c>
      <c r="G130" s="8">
        <v>-3.5400978894173374E-4</v>
      </c>
      <c r="H130" s="8">
        <v>0.13995572340148454</v>
      </c>
      <c r="I130" s="8">
        <v>-1.1066825732516605E-2</v>
      </c>
      <c r="J130" s="9"/>
    </row>
    <row r="131" spans="1:10">
      <c r="A131" s="1">
        <v>45106</v>
      </c>
      <c r="B131" s="7">
        <v>2743851.48097023</v>
      </c>
      <c r="C131" s="7">
        <v>4396.4399999999996</v>
      </c>
      <c r="D131" s="8">
        <v>6.3706254612272417E-4</v>
      </c>
      <c r="E131" s="8">
        <v>8.3213232952449978E-2</v>
      </c>
      <c r="F131" s="8">
        <v>0</v>
      </c>
      <c r="G131" s="8">
        <v>4.4735266835127518E-3</v>
      </c>
      <c r="H131" s="8">
        <v>0.14505534574814427</v>
      </c>
      <c r="I131" s="8">
        <v>-6.6428067892200238E-3</v>
      </c>
      <c r="J131" s="9"/>
    </row>
    <row r="132" spans="1:10">
      <c r="A132" s="1">
        <v>45107</v>
      </c>
      <c r="B132" s="7">
        <v>2750101.4555528797</v>
      </c>
      <c r="C132" s="7">
        <v>4450.38</v>
      </c>
      <c r="D132" s="8">
        <v>2.2778108166552347E-3</v>
      </c>
      <c r="E132" s="8">
        <v>8.5680587771213235E-2</v>
      </c>
      <c r="F132" s="8">
        <v>0</v>
      </c>
      <c r="G132" s="8">
        <v>1.2269017659743087E-2</v>
      </c>
      <c r="H132" s="8">
        <v>0.15910405000651151</v>
      </c>
      <c r="I132" s="8">
        <v>0</v>
      </c>
      <c r="J132" s="9"/>
    </row>
    <row r="133" spans="1:10">
      <c r="A133" s="1">
        <v>45110</v>
      </c>
      <c r="B133" s="7">
        <v>2750511.1330466196</v>
      </c>
      <c r="C133" s="7">
        <v>4455.59</v>
      </c>
      <c r="D133" s="8">
        <v>1.4896813821629884E-4</v>
      </c>
      <c r="E133" s="8">
        <v>8.5842319587071003E-2</v>
      </c>
      <c r="F133" s="8">
        <v>0</v>
      </c>
      <c r="G133" s="8">
        <v>1.1706865481149187E-3</v>
      </c>
      <c r="H133" s="8">
        <v>0.16046099752571963</v>
      </c>
      <c r="I133" s="8">
        <v>0</v>
      </c>
      <c r="J133" s="9"/>
    </row>
    <row r="134" spans="1:10">
      <c r="A134" s="1">
        <v>45111</v>
      </c>
      <c r="B134" s="7">
        <v>2750402.3075080998</v>
      </c>
      <c r="C134" s="7"/>
      <c r="D134" s="8">
        <v>-3.9565569181720939E-5</v>
      </c>
      <c r="E134" s="8">
        <v>8.5799357617655003E-2</v>
      </c>
      <c r="F134" s="8">
        <v>-3.9565569181609916E-5</v>
      </c>
      <c r="G134" s="8"/>
      <c r="H134" s="8">
        <v>0.16046099752571963</v>
      </c>
      <c r="I134" s="8">
        <v>0</v>
      </c>
      <c r="J134" s="9"/>
    </row>
    <row r="135" spans="1:10">
      <c r="A135" s="1">
        <v>45112</v>
      </c>
      <c r="B135" s="7">
        <v>2759336.7650250597</v>
      </c>
      <c r="C135" s="7">
        <v>4446.82</v>
      </c>
      <c r="D135" s="8">
        <v>3.2484184195782362E-3</v>
      </c>
      <c r="E135" s="8">
        <v>8.9326488250906388E-2</v>
      </c>
      <c r="F135" s="8">
        <v>0</v>
      </c>
      <c r="G135" s="8">
        <v>-1.9683139606652134E-3</v>
      </c>
      <c r="H135" s="8">
        <v>0.15817684594348225</v>
      </c>
      <c r="I135" s="8">
        <v>-1.9683139606652134E-3</v>
      </c>
      <c r="J135" s="9"/>
    </row>
    <row r="136" spans="1:10">
      <c r="A136" s="1">
        <v>45113</v>
      </c>
      <c r="B136" s="7">
        <v>2765035.0566728897</v>
      </c>
      <c r="C136" s="7">
        <v>4411.59</v>
      </c>
      <c r="D136" s="8">
        <v>2.0650946705949025E-3</v>
      </c>
      <c r="E136" s="8">
        <v>9.1576050576331225E-2</v>
      </c>
      <c r="F136" s="8">
        <v>0</v>
      </c>
      <c r="G136" s="8">
        <v>-7.9225154155103672E-3</v>
      </c>
      <c r="H136" s="8">
        <v>0.14900117202760788</v>
      </c>
      <c r="I136" s="8">
        <v>-9.8752353784796743E-3</v>
      </c>
      <c r="J136" s="9"/>
    </row>
    <row r="137" spans="1:10">
      <c r="A137" s="1">
        <v>45114</v>
      </c>
      <c r="B137" s="7">
        <v>2772819.0671938201</v>
      </c>
      <c r="C137" s="7">
        <v>4398.95</v>
      </c>
      <c r="D137" s="8">
        <v>2.8151579858437525E-3</v>
      </c>
      <c r="E137" s="8">
        <v>9.4649009612266966E-2</v>
      </c>
      <c r="F137" s="8">
        <v>0</v>
      </c>
      <c r="G137" s="8">
        <v>-2.8651801277997935E-3</v>
      </c>
      <c r="H137" s="8">
        <v>0.14570907670269562</v>
      </c>
      <c r="I137" s="8">
        <v>-1.271212117811571E-2</v>
      </c>
      <c r="J137" s="9"/>
    </row>
    <row r="138" spans="1:10">
      <c r="A138" s="1">
        <v>45117</v>
      </c>
      <c r="B138" s="7">
        <v>2777250.8345531505</v>
      </c>
      <c r="C138" s="7">
        <v>4409.53</v>
      </c>
      <c r="D138" s="8">
        <v>1.5982894130253111E-3</v>
      </c>
      <c r="E138" s="8">
        <v>9.639857553530895E-2</v>
      </c>
      <c r="F138" s="8">
        <v>0</v>
      </c>
      <c r="G138" s="8">
        <v>2.4051194034939716E-3</v>
      </c>
      <c r="H138" s="8">
        <v>0.1484646438338324</v>
      </c>
      <c r="I138" s="8">
        <v>-1.0337575943926813E-2</v>
      </c>
      <c r="J138" s="9"/>
    </row>
    <row r="139" spans="1:10">
      <c r="A139" s="1">
        <v>45118</v>
      </c>
      <c r="B139" s="7">
        <v>2775161.0543819796</v>
      </c>
      <c r="C139" s="7">
        <v>4439.26</v>
      </c>
      <c r="D139" s="8">
        <v>-7.5246360363667719E-4</v>
      </c>
      <c r="E139" s="8">
        <v>9.557357551213963E-2</v>
      </c>
      <c r="F139" s="8">
        <v>-7.5246360363656617E-4</v>
      </c>
      <c r="G139" s="8">
        <v>6.7422151567175792E-3</v>
      </c>
      <c r="H139" s="8">
        <v>0.15620783956244311</v>
      </c>
      <c r="I139" s="8">
        <v>-3.6650589484221729E-3</v>
      </c>
      <c r="J139" s="9"/>
    </row>
    <row r="140" spans="1:10">
      <c r="A140" s="1">
        <v>45119</v>
      </c>
      <c r="B140" s="7">
        <v>2772965.8157096598</v>
      </c>
      <c r="C140" s="7">
        <v>4472.16</v>
      </c>
      <c r="D140" s="8">
        <v>-7.9103108947620182E-4</v>
      </c>
      <c r="E140" s="8">
        <v>9.4706942753100876E-2</v>
      </c>
      <c r="F140" s="8">
        <v>-1.5428994710086075E-3</v>
      </c>
      <c r="G140" s="8">
        <v>7.4111451007599083E-3</v>
      </c>
      <c r="H140" s="8">
        <v>0.16477666362807653</v>
      </c>
      <c r="I140" s="8">
        <v>0</v>
      </c>
      <c r="J140" s="9"/>
    </row>
    <row r="141" spans="1:10">
      <c r="A141" s="1">
        <v>45120</v>
      </c>
      <c r="B141" s="7">
        <v>2773606.5913933003</v>
      </c>
      <c r="C141" s="7">
        <v>4510.04</v>
      </c>
      <c r="D141" s="8">
        <v>2.3107954667533903E-4</v>
      </c>
      <c r="E141" s="8">
        <v>9.4959907137174504E-2</v>
      </c>
      <c r="F141" s="8">
        <v>-1.3121764568437833E-3</v>
      </c>
      <c r="G141" s="8">
        <v>8.4701799577833192E-3</v>
      </c>
      <c r="H141" s="8">
        <v>0.17464253157963272</v>
      </c>
      <c r="I141" s="8">
        <v>0</v>
      </c>
      <c r="J141" s="9"/>
    </row>
    <row r="142" spans="1:10">
      <c r="A142" s="1">
        <v>45121</v>
      </c>
      <c r="B142" s="7">
        <v>2782225.6352793602</v>
      </c>
      <c r="C142" s="7">
        <v>4505.42</v>
      </c>
      <c r="D142" s="8">
        <v>3.1075221384335716E-3</v>
      </c>
      <c r="E142" s="8">
        <v>9.836251928930051E-2</v>
      </c>
      <c r="F142" s="8">
        <v>0</v>
      </c>
      <c r="G142" s="8">
        <v>-1.0243811584819129E-3</v>
      </c>
      <c r="H142" s="8">
        <v>0.17343924990233095</v>
      </c>
      <c r="I142" s="8">
        <v>-1.0243811584820239E-3</v>
      </c>
      <c r="J142" s="9"/>
    </row>
    <row r="143" spans="1:10">
      <c r="A143" s="1">
        <v>45124</v>
      </c>
      <c r="B143" s="7">
        <v>2790097.8979748096</v>
      </c>
      <c r="C143" s="7">
        <v>4522.79</v>
      </c>
      <c r="D143" s="8">
        <v>2.8294839195019961E-3</v>
      </c>
      <c r="E143" s="8">
        <v>0.10147031837541332</v>
      </c>
      <c r="F143" s="8">
        <v>0</v>
      </c>
      <c r="G143" s="8">
        <v>3.8553564373575711E-3</v>
      </c>
      <c r="H143" s="8">
        <v>0.17796327646828991</v>
      </c>
      <c r="I143" s="8">
        <v>0</v>
      </c>
      <c r="J143" s="9"/>
    </row>
    <row r="144" spans="1:10">
      <c r="A144" s="1">
        <v>45125</v>
      </c>
      <c r="B144" s="7">
        <v>2796627.6687818998</v>
      </c>
      <c r="C144" s="7">
        <v>4554.9799999999996</v>
      </c>
      <c r="D144" s="8">
        <v>2.3403375242960767E-3</v>
      </c>
      <c r="E144" s="8">
        <v>0.10404813069340557</v>
      </c>
      <c r="F144" s="8">
        <v>0</v>
      </c>
      <c r="G144" s="8">
        <v>7.1172882225352119E-3</v>
      </c>
      <c r="H144" s="8">
        <v>0.18634718062247657</v>
      </c>
      <c r="I144" s="8">
        <v>0</v>
      </c>
      <c r="J144" s="9"/>
    </row>
    <row r="145" spans="1:10">
      <c r="A145" s="1">
        <v>45126</v>
      </c>
      <c r="B145" s="7">
        <v>2800039.56942866</v>
      </c>
      <c r="C145" s="7">
        <v>4565.72</v>
      </c>
      <c r="D145" s="8">
        <v>1.2200053245723375E-3</v>
      </c>
      <c r="E145" s="8">
        <v>0.10539507529143566</v>
      </c>
      <c r="F145" s="8">
        <v>0</v>
      </c>
      <c r="G145" s="8">
        <v>2.3578588709500803E-3</v>
      </c>
      <c r="H145" s="8">
        <v>0.1891444198463339</v>
      </c>
      <c r="I145" s="8">
        <v>0</v>
      </c>
      <c r="J145" s="9"/>
    </row>
    <row r="146" spans="1:10">
      <c r="A146" s="1">
        <v>45127</v>
      </c>
      <c r="B146" s="7">
        <v>2796296.3356595403</v>
      </c>
      <c r="C146" s="7">
        <v>4534.87</v>
      </c>
      <c r="D146" s="8">
        <v>-1.3368503109703056E-3</v>
      </c>
      <c r="E146" s="8">
        <v>0.10391732754128724</v>
      </c>
      <c r="F146" s="8">
        <v>-1.3368503109703056E-3</v>
      </c>
      <c r="G146" s="8">
        <v>-6.7568751478409572E-3</v>
      </c>
      <c r="H146" s="8">
        <v>0.18110951946868048</v>
      </c>
      <c r="I146" s="8">
        <v>-6.7568751478409572E-3</v>
      </c>
      <c r="J146" s="9"/>
    </row>
    <row r="147" spans="1:10">
      <c r="A147" s="1">
        <v>45128</v>
      </c>
      <c r="B147" s="7">
        <v>2803126.1367059499</v>
      </c>
      <c r="C147" s="7">
        <v>4536.34</v>
      </c>
      <c r="D147" s="8">
        <v>2.4424453729432472E-3</v>
      </c>
      <c r="E147" s="8">
        <v>0.10661358531005227</v>
      </c>
      <c r="F147" s="8">
        <v>0</v>
      </c>
      <c r="G147" s="8">
        <v>3.2415482692993436E-4</v>
      </c>
      <c r="H147" s="8">
        <v>0.18149238182054916</v>
      </c>
      <c r="I147" s="8">
        <v>-6.4349105946051033E-3</v>
      </c>
      <c r="J147" s="9"/>
    </row>
    <row r="148" spans="1:10">
      <c r="A148" s="1">
        <v>45131</v>
      </c>
      <c r="B148" s="7">
        <v>2809931.2721125605</v>
      </c>
      <c r="C148" s="7">
        <v>4554.6400000000003</v>
      </c>
      <c r="D148" s="8">
        <v>2.4276950357315918E-3</v>
      </c>
      <c r="E148" s="8">
        <v>0.10930010561758263</v>
      </c>
      <c r="F148" s="8">
        <v>0</v>
      </c>
      <c r="G148" s="8">
        <v>4.0340891555747938E-3</v>
      </c>
      <c r="H148" s="8">
        <v>0.18625862742544563</v>
      </c>
      <c r="I148" s="8">
        <v>-2.4267804420771144E-3</v>
      </c>
      <c r="J148" s="9"/>
    </row>
    <row r="149" spans="1:10">
      <c r="A149" s="1">
        <v>45132</v>
      </c>
      <c r="B149" s="7">
        <v>2812749.4330169596</v>
      </c>
      <c r="C149" s="7">
        <v>4567.46</v>
      </c>
      <c r="D149" s="8">
        <v>1.0029287663966269E-3</v>
      </c>
      <c r="E149" s="8">
        <v>0.11041265460407335</v>
      </c>
      <c r="F149" s="8">
        <v>0</v>
      </c>
      <c r="G149" s="8">
        <v>2.8147120299297779E-3</v>
      </c>
      <c r="H149" s="8">
        <v>0.18959760385466806</v>
      </c>
      <c r="I149" s="8">
        <v>0</v>
      </c>
      <c r="J149" s="9"/>
    </row>
    <row r="150" spans="1:10">
      <c r="A150" s="1">
        <v>45133</v>
      </c>
      <c r="B150" s="7">
        <v>2824137.5664274199</v>
      </c>
      <c r="C150" s="7">
        <v>4566.75</v>
      </c>
      <c r="D150" s="8">
        <v>4.0487550283656581E-3</v>
      </c>
      <c r="E150" s="8">
        <v>0.11490844342296236</v>
      </c>
      <c r="F150" s="8">
        <v>0</v>
      </c>
      <c r="G150" s="8">
        <v>-1.5544744781559316E-4</v>
      </c>
      <c r="H150" s="8">
        <v>0.1894126839432213</v>
      </c>
      <c r="I150" s="8">
        <v>-1.5544744781559316E-4</v>
      </c>
      <c r="J150" s="9"/>
    </row>
    <row r="151" spans="1:10">
      <c r="A151" s="1">
        <v>45134</v>
      </c>
      <c r="B151" s="7">
        <v>2784523.5401594704</v>
      </c>
      <c r="C151" s="7">
        <v>4537.41</v>
      </c>
      <c r="D151" s="8">
        <v>-1.4026946399095519E-2</v>
      </c>
      <c r="E151" s="8">
        <v>9.9269682447169494E-2</v>
      </c>
      <c r="F151" s="8">
        <v>-1.4026946399095519E-2</v>
      </c>
      <c r="G151" s="8">
        <v>-6.4247002791920638E-3</v>
      </c>
      <c r="H151" s="8">
        <v>0.18177106394061671</v>
      </c>
      <c r="I151" s="8">
        <v>-6.5791490237462336E-3</v>
      </c>
      <c r="J151" s="9"/>
    </row>
    <row r="152" spans="1:10">
      <c r="A152" s="1">
        <v>45135</v>
      </c>
      <c r="B152" s="7">
        <v>2798733.7556440001</v>
      </c>
      <c r="C152" s="7">
        <v>4582.2299999999996</v>
      </c>
      <c r="D152" s="8">
        <v>5.1032843786682491E-3</v>
      </c>
      <c r="E152" s="8">
        <v>0.10487956824554567</v>
      </c>
      <c r="F152" s="8">
        <v>-8.9952455168662571E-3</v>
      </c>
      <c r="G152" s="8">
        <v>9.8778818753428865E-3</v>
      </c>
      <c r="H152" s="8">
        <v>0.19344445891392037</v>
      </c>
      <c r="I152" s="8">
        <v>0</v>
      </c>
      <c r="J152" s="9"/>
    </row>
    <row r="153" spans="1:10">
      <c r="A153" s="1">
        <v>45138</v>
      </c>
      <c r="B153" s="7">
        <v>2805802.6726535996</v>
      </c>
      <c r="C153" s="7">
        <v>4588.96</v>
      </c>
      <c r="D153" s="8">
        <v>2.5257554404181093E-3</v>
      </c>
      <c r="E153" s="8">
        <v>0.10767022382604874</v>
      </c>
      <c r="F153" s="8">
        <v>-6.4922098667501427E-3</v>
      </c>
      <c r="G153" s="8">
        <v>1.4687171966489831E-3</v>
      </c>
      <c r="H153" s="8">
        <v>0.19519729131397279</v>
      </c>
      <c r="I153" s="8">
        <v>0</v>
      </c>
      <c r="J153" s="9"/>
    </row>
    <row r="154" spans="1:10">
      <c r="A154" s="1">
        <v>45139</v>
      </c>
      <c r="B154" s="7">
        <v>2805627.3066809997</v>
      </c>
      <c r="C154" s="7">
        <v>4576.7299999999996</v>
      </c>
      <c r="D154" s="8">
        <v>-6.2501178115348388E-5</v>
      </c>
      <c r="E154" s="8">
        <v>0.10760099313209626</v>
      </c>
      <c r="F154" s="8">
        <v>-6.5543052741002805E-3</v>
      </c>
      <c r="G154" s="8">
        <v>-2.6650918726683903E-3</v>
      </c>
      <c r="H154" s="8">
        <v>0.19201198072665671</v>
      </c>
      <c r="I154" s="8">
        <v>-2.6650918726683903E-3</v>
      </c>
      <c r="J154" s="9"/>
    </row>
    <row r="155" spans="1:10">
      <c r="A155" s="1">
        <v>45140</v>
      </c>
      <c r="B155" s="7">
        <v>2776249.5535415001</v>
      </c>
      <c r="C155" s="7">
        <v>4513.3900000000003</v>
      </c>
      <c r="D155" s="8">
        <v>-1.0471010554232496E-2</v>
      </c>
      <c r="E155" s="8">
        <v>9.6003291443131689E-2</v>
      </c>
      <c r="F155" s="8">
        <v>-1.6956685628632062E-2</v>
      </c>
      <c r="G155" s="8">
        <v>-1.383957541738301E-2</v>
      </c>
      <c r="H155" s="8">
        <v>0.17551504102096604</v>
      </c>
      <c r="I155" s="8">
        <v>-1.6467783550085269E-2</v>
      </c>
      <c r="J155" s="9"/>
    </row>
    <row r="156" spans="1:10">
      <c r="A156" s="1">
        <v>45141</v>
      </c>
      <c r="B156" s="7">
        <v>2772366.3251291001</v>
      </c>
      <c r="C156" s="7">
        <v>4501.8900000000003</v>
      </c>
      <c r="D156" s="8">
        <v>-1.3987317557409007E-3</v>
      </c>
      <c r="E156" s="8">
        <v>9.4470276834993649E-2</v>
      </c>
      <c r="F156" s="8">
        <v>-1.8331699529712031E-2</v>
      </c>
      <c r="G156" s="8">
        <v>-2.5479739176096361E-3</v>
      </c>
      <c r="H156" s="8">
        <v>0.17251985935668679</v>
      </c>
      <c r="I156" s="8">
        <v>-1.8973797984728535E-2</v>
      </c>
      <c r="J156" s="9"/>
    </row>
    <row r="157" spans="1:10">
      <c r="A157" s="1">
        <v>45142</v>
      </c>
      <c r="B157" s="7">
        <v>2750263.6970870001</v>
      </c>
      <c r="C157" s="7">
        <v>4478.03</v>
      </c>
      <c r="D157" s="8">
        <v>-7.9724774614952088E-3</v>
      </c>
      <c r="E157" s="8">
        <v>8.5744637220650288E-2</v>
      </c>
      <c r="F157" s="8">
        <v>-2.6158027929875649E-2</v>
      </c>
      <c r="G157" s="8">
        <v>-5.2999962238083898E-3</v>
      </c>
      <c r="H157" s="8">
        <v>0.16630550852975601</v>
      </c>
      <c r="I157" s="8">
        <v>-2.4173233150866502E-2</v>
      </c>
      <c r="J157" s="9"/>
    </row>
    <row r="158" spans="1:10">
      <c r="A158" s="1">
        <v>45145</v>
      </c>
      <c r="B158" s="7">
        <v>2749937.9158677999</v>
      </c>
      <c r="C158" s="7">
        <v>4518.4399999999996</v>
      </c>
      <c r="D158" s="8">
        <v>-1.1845453930303673E-4</v>
      </c>
      <c r="E158" s="8">
        <v>8.5616025839847509E-2</v>
      </c>
      <c r="F158" s="8">
        <v>-2.6273383932031269E-2</v>
      </c>
      <c r="G158" s="8">
        <v>9.02405745383561E-3</v>
      </c>
      <c r="H158" s="8">
        <v>0.1768303164474534</v>
      </c>
      <c r="I158" s="8">
        <v>-1.5367316341829307E-2</v>
      </c>
      <c r="J158" s="9"/>
    </row>
    <row r="159" spans="1:10">
      <c r="A159" s="1">
        <v>45146</v>
      </c>
      <c r="B159" s="7">
        <v>2749028.6332465</v>
      </c>
      <c r="C159" s="7">
        <v>4499.38</v>
      </c>
      <c r="D159" s="8">
        <v>-3.3065569082602053E-4</v>
      </c>
      <c r="E159" s="8">
        <v>8.5257060722851552E-2</v>
      </c>
      <c r="F159" s="8">
        <v>-2.6595352178942933E-2</v>
      </c>
      <c r="G159" s="8">
        <v>-4.2182700223970526E-3</v>
      </c>
      <c r="H159" s="8">
        <v>0.171866128402135</v>
      </c>
      <c r="I159" s="8">
        <v>-1.9520762874376985E-2</v>
      </c>
      <c r="J159" s="9"/>
    </row>
    <row r="160" spans="1:10">
      <c r="A160" s="1">
        <v>45147</v>
      </c>
      <c r="B160" s="7">
        <v>2748704.8357074996</v>
      </c>
      <c r="C160" s="7">
        <v>4467.71</v>
      </c>
      <c r="D160" s="8">
        <v>-1.1778616456892266E-4</v>
      </c>
      <c r="E160" s="8">
        <v>8.5129232456097714E-2</v>
      </c>
      <c r="F160" s="8">
        <v>-2.6710005778983303E-2</v>
      </c>
      <c r="G160" s="8">
        <v>-7.0387475607750494E-3</v>
      </c>
      <c r="H160" s="8">
        <v>0.16361765854928967</v>
      </c>
      <c r="I160" s="8">
        <v>-2.6422108713085479E-2</v>
      </c>
      <c r="J160" s="9"/>
    </row>
    <row r="161" spans="1:10">
      <c r="A161" s="1">
        <v>45148</v>
      </c>
      <c r="B161" s="7">
        <v>2746347.3898213003</v>
      </c>
      <c r="C161" s="7">
        <v>4468.83</v>
      </c>
      <c r="D161" s="8">
        <v>-8.5765697923423367E-4</v>
      </c>
      <c r="E161" s="8">
        <v>8.4198563796510584E-2</v>
      </c>
      <c r="F161" s="8">
        <v>-2.75447547353459E-2</v>
      </c>
      <c r="G161" s="8">
        <v>2.5068771249703303E-4</v>
      </c>
      <c r="H161" s="8">
        <v>0.1639093631983326</v>
      </c>
      <c r="I161" s="8">
        <v>-2.6178044698581093E-2</v>
      </c>
      <c r="J161" s="9"/>
    </row>
    <row r="162" spans="1:10">
      <c r="A162" s="1">
        <v>45149</v>
      </c>
      <c r="B162" s="7">
        <v>2755900.1244903998</v>
      </c>
      <c r="C162" s="7">
        <v>4464.05</v>
      </c>
      <c r="D162" s="8">
        <v>3.4783417074273348E-3</v>
      </c>
      <c r="E162" s="8">
        <v>8.7969776880096884E-2</v>
      </c>
      <c r="F162" s="8">
        <v>-2.4162223097135338E-2</v>
      </c>
      <c r="G162" s="8">
        <v>-1.0696312010077813E-3</v>
      </c>
      <c r="H162" s="8">
        <v>0.16266440942831051</v>
      </c>
      <c r="I162" s="8">
        <v>-2.7219675046197933E-2</v>
      </c>
      <c r="J162" s="9"/>
    </row>
    <row r="163" spans="1:10">
      <c r="A163" s="1">
        <v>45152</v>
      </c>
      <c r="B163" s="7">
        <v>2761612.7872160003</v>
      </c>
      <c r="C163" s="7">
        <v>4489.72</v>
      </c>
      <c r="D163" s="8">
        <v>2.0728845268500606E-3</v>
      </c>
      <c r="E163" s="8">
        <v>9.0225012596272247E-2</v>
      </c>
      <c r="F163" s="8">
        <v>-2.2139424068677527E-2</v>
      </c>
      <c r="G163" s="8">
        <v>5.7503836202552616E-3</v>
      </c>
      <c r="H163" s="8">
        <v>0.16935017580414091</v>
      </c>
      <c r="I163" s="8">
        <v>-2.1625814999476911E-2</v>
      </c>
      <c r="J163" s="9"/>
    </row>
    <row r="164" spans="1:10">
      <c r="A164" s="1">
        <v>45153</v>
      </c>
      <c r="B164" s="7">
        <v>2758526.1547764</v>
      </c>
      <c r="C164" s="7">
        <v>4437.8599999999997</v>
      </c>
      <c r="D164" s="8">
        <v>-1.11769197111522E-3</v>
      </c>
      <c r="E164" s="8">
        <v>8.9006476852984351E-2</v>
      </c>
      <c r="F164" s="8">
        <v>-2.3232370983266137E-2</v>
      </c>
      <c r="G164" s="8">
        <v>-1.1550831677699436E-2</v>
      </c>
      <c r="H164" s="8">
        <v>0.155843208751139</v>
      </c>
      <c r="I164" s="8">
        <v>-3.2926850528224305E-2</v>
      </c>
      <c r="J164" s="9"/>
    </row>
    <row r="165" spans="1:10">
      <c r="A165" s="1">
        <v>45154</v>
      </c>
      <c r="B165" s="7">
        <v>2763121.1864636</v>
      </c>
      <c r="C165" s="7">
        <v>4404.33</v>
      </c>
      <c r="D165" s="8">
        <v>1.6657560702275642E-3</v>
      </c>
      <c r="E165" s="8">
        <v>9.082049600231934E-2</v>
      </c>
      <c r="F165" s="8">
        <v>-2.1605314376029749E-2</v>
      </c>
      <c r="G165" s="8">
        <v>-7.5554433893813E-3</v>
      </c>
      <c r="H165" s="8">
        <v>0.14711030082041887</v>
      </c>
      <c r="I165" s="8">
        <v>-4.0233516962449034E-2</v>
      </c>
      <c r="J165" s="9"/>
    </row>
    <row r="166" spans="1:10">
      <c r="A166" s="1">
        <v>45155</v>
      </c>
      <c r="B166" s="7">
        <v>2755098.956859</v>
      </c>
      <c r="C166" s="7">
        <v>4370.3599999999997</v>
      </c>
      <c r="D166" s="8">
        <v>-2.9033216653328031E-3</v>
      </c>
      <c r="E166" s="8">
        <v>8.7653493223286638E-2</v>
      </c>
      <c r="F166" s="8">
        <v>-2.4445908864048294E-2</v>
      </c>
      <c r="G166" s="8">
        <v>-7.7128643857296009E-3</v>
      </c>
      <c r="H166" s="8">
        <v>0.13826279463471747</v>
      </c>
      <c r="I166" s="8">
        <v>-4.7636065688086426E-2</v>
      </c>
      <c r="J166" s="9"/>
    </row>
    <row r="167" spans="1:10">
      <c r="A167" s="1">
        <v>45156</v>
      </c>
      <c r="B167" s="7">
        <v>2753610.3470641002</v>
      </c>
      <c r="C167" s="7">
        <v>4369.71</v>
      </c>
      <c r="D167" s="8">
        <v>-5.4031082665606522E-4</v>
      </c>
      <c r="E167" s="8">
        <v>8.7065822265247839E-2</v>
      </c>
      <c r="F167" s="8">
        <v>-2.4973011301477666E-2</v>
      </c>
      <c r="G167" s="8">
        <v>-1.4872916647590273E-4</v>
      </c>
      <c r="H167" s="8">
        <v>0.13809350175804092</v>
      </c>
      <c r="I167" s="8">
        <v>-4.7777709982218308E-2</v>
      </c>
      <c r="J167" s="9"/>
    </row>
    <row r="168" spans="1:10">
      <c r="A168" s="1">
        <v>45159</v>
      </c>
      <c r="B168" s="7">
        <v>2754759.7658326998</v>
      </c>
      <c r="C168" s="7">
        <v>4399.7700000000004</v>
      </c>
      <c r="D168" s="8">
        <v>4.174224467978771E-4</v>
      </c>
      <c r="E168" s="8">
        <v>8.7519587940608101E-2</v>
      </c>
      <c r="F168" s="8">
        <v>-2.4566013150161159E-2</v>
      </c>
      <c r="G168" s="8">
        <v>6.8791750482297687E-3</v>
      </c>
      <c r="H168" s="8">
        <v>0.14592264617788731</v>
      </c>
      <c r="I168" s="8">
        <v>-4.1227206164359709E-2</v>
      </c>
      <c r="J168" s="9"/>
    </row>
    <row r="169" spans="1:10">
      <c r="A169" s="1">
        <v>45160</v>
      </c>
      <c r="B169" s="7">
        <v>2760854.0526467003</v>
      </c>
      <c r="C169" s="7">
        <v>4387.55</v>
      </c>
      <c r="D169" s="8">
        <v>2.212275237059913E-3</v>
      </c>
      <c r="E169" s="8">
        <v>8.9925480594826634E-2</v>
      </c>
      <c r="F169" s="8">
        <v>-2.2408084695666797E-2</v>
      </c>
      <c r="G169" s="8">
        <v>-2.7774179104816943E-3</v>
      </c>
      <c r="H169" s="8">
        <v>0.14273994009636626</v>
      </c>
      <c r="I169" s="8">
        <v>-4.3890118894041374E-2</v>
      </c>
      <c r="J169" s="9"/>
    </row>
    <row r="170" spans="1:10">
      <c r="A170" s="1">
        <v>45161</v>
      </c>
      <c r="B170" s="7">
        <v>2752867.7433722001</v>
      </c>
      <c r="C170" s="7">
        <v>4436.01</v>
      </c>
      <c r="D170" s="8">
        <v>-2.8926952030818853E-3</v>
      </c>
      <c r="E170" s="8">
        <v>8.6772658385393164E-2</v>
      </c>
      <c r="F170" s="8">
        <v>-2.5235960139639357E-2</v>
      </c>
      <c r="G170" s="8">
        <v>1.1044888377340412E-2</v>
      </c>
      <c r="H170" s="8">
        <v>0.15536137517905924</v>
      </c>
      <c r="I170" s="8">
        <v>-3.3329991980753926E-2</v>
      </c>
      <c r="J170" s="9"/>
    </row>
    <row r="171" spans="1:10">
      <c r="A171" s="1">
        <v>45162</v>
      </c>
      <c r="B171" s="7">
        <v>2745814.2982427003</v>
      </c>
      <c r="C171" s="7">
        <v>4376.3100000000004</v>
      </c>
      <c r="D171" s="8">
        <v>-2.5622172174749602E-3</v>
      </c>
      <c r="E171" s="8">
        <v>8.3988110768597135E-2</v>
      </c>
      <c r="F171" s="8">
        <v>-2.7733517345544967E-2</v>
      </c>
      <c r="G171" s="8">
        <v>-1.3458039995401183E-2</v>
      </c>
      <c r="H171" s="8">
        <v>0.13981247558275767</v>
      </c>
      <c r="I171" s="8">
        <v>-4.63394756110318E-2</v>
      </c>
      <c r="J171" s="9"/>
    </row>
    <row r="172" spans="1:10">
      <c r="A172" s="1">
        <v>45163</v>
      </c>
      <c r="B172" s="7">
        <v>2744149.5111729996</v>
      </c>
      <c r="C172" s="7">
        <v>4405.71</v>
      </c>
      <c r="D172" s="8">
        <v>-6.0629994925953667E-4</v>
      </c>
      <c r="E172" s="8">
        <v>8.3330888832040095E-2</v>
      </c>
      <c r="F172" s="8">
        <v>-2.8323002464645142E-2</v>
      </c>
      <c r="G172" s="8">
        <v>6.7179884423178571E-3</v>
      </c>
      <c r="H172" s="8">
        <v>0.14746972262013225</v>
      </c>
      <c r="I172" s="8">
        <v>-3.9932795230292029E-2</v>
      </c>
      <c r="J172" s="9"/>
    </row>
    <row r="173" spans="1:10">
      <c r="A173" s="1">
        <v>45166</v>
      </c>
      <c r="B173" s="7">
        <v>2749998.9620861998</v>
      </c>
      <c r="C173" s="7">
        <v>4433.3100000000004</v>
      </c>
      <c r="D173" s="8">
        <v>2.131607949706682E-3</v>
      </c>
      <c r="E173" s="8">
        <v>8.5640125566837311E-2</v>
      </c>
      <c r="F173" s="8">
        <v>-2.6251768052151681E-2</v>
      </c>
      <c r="G173" s="8">
        <v>6.2645975336552695E-3</v>
      </c>
      <c r="H173" s="8">
        <v>0.15465815861440246</v>
      </c>
      <c r="I173" s="8">
        <v>-3.3918360587148366E-2</v>
      </c>
      <c r="J173" s="9"/>
    </row>
    <row r="174" spans="1:10">
      <c r="A174" s="1">
        <v>45167</v>
      </c>
      <c r="B174" s="7">
        <v>2757879.1233556001</v>
      </c>
      <c r="C174" s="7">
        <v>4497.63</v>
      </c>
      <c r="D174" s="8">
        <v>2.865514270384395E-3</v>
      </c>
      <c r="E174" s="8">
        <v>8.8751042839150918E-2</v>
      </c>
      <c r="F174" s="8">
        <v>-2.3461478597743612E-2</v>
      </c>
      <c r="G174" s="8">
        <v>1.4508347036412905E-2</v>
      </c>
      <c r="H174" s="8">
        <v>0.1714103398880058</v>
      </c>
      <c r="I174" s="8">
        <v>-1.9902112897039914E-2</v>
      </c>
      <c r="J174" s="9"/>
    </row>
    <row r="175" spans="1:10">
      <c r="A175" s="1">
        <v>45168</v>
      </c>
      <c r="B175" s="7">
        <v>2761231.4864400001</v>
      </c>
      <c r="C175" s="7">
        <v>4514.87</v>
      </c>
      <c r="D175" s="8">
        <v>1.215558381804982E-3</v>
      </c>
      <c r="E175" s="8">
        <v>9.0074483294972918E-2</v>
      </c>
      <c r="F175" s="8">
        <v>-2.2274439012897718E-2</v>
      </c>
      <c r="G175" s="8">
        <v>3.8331298928546698E-3</v>
      </c>
      <c r="H175" s="8">
        <v>0.17590050787862954</v>
      </c>
      <c r="I175" s="8">
        <v>-1.6145270388061905E-2</v>
      </c>
      <c r="J175" s="9"/>
    </row>
    <row r="176" spans="1:10">
      <c r="A176" s="1">
        <v>45169</v>
      </c>
      <c r="B176" s="7">
        <v>2760018.7966844002</v>
      </c>
      <c r="C176" s="7">
        <v>4507.66</v>
      </c>
      <c r="D176" s="8">
        <v>-4.3918438622592149E-4</v>
      </c>
      <c r="E176" s="8">
        <v>8.9595739602086555E-2</v>
      </c>
      <c r="F176" s="8">
        <v>-2.2703840813297127E-2</v>
      </c>
      <c r="G176" s="8">
        <v>-1.5969452055097921E-3</v>
      </c>
      <c r="H176" s="8">
        <v>0.17402265920041615</v>
      </c>
      <c r="I176" s="8">
        <v>-1.7716432481433841E-2</v>
      </c>
      <c r="J176" s="9"/>
    </row>
    <row r="177" spans="1:10">
      <c r="A177" s="1">
        <v>45170</v>
      </c>
      <c r="B177" s="7">
        <v>2766822.0407528002</v>
      </c>
      <c r="C177" s="7">
        <v>4515.7700000000004</v>
      </c>
      <c r="D177" s="8">
        <v>2.4649267159240207E-3</v>
      </c>
      <c r="E177" s="8">
        <v>9.2281513250188629E-2</v>
      </c>
      <c r="F177" s="8">
        <v>-2.0294877401147993E-2</v>
      </c>
      <c r="G177" s="8">
        <v>1.7991596526802933E-3</v>
      </c>
      <c r="H177" s="8">
        <v>0.17613491340018195</v>
      </c>
      <c r="I177" s="8">
        <v>-1.5949147519263573E-2</v>
      </c>
      <c r="J177" s="9"/>
    </row>
    <row r="178" spans="1:10">
      <c r="A178" s="1">
        <v>45173</v>
      </c>
      <c r="B178" s="7">
        <v>2766630.4248548001</v>
      </c>
      <c r="C178" s="7"/>
      <c r="D178" s="8">
        <v>-6.9254869007773223E-5</v>
      </c>
      <c r="E178" s="8">
        <v>9.2205867437068934E-2</v>
      </c>
      <c r="F178" s="8">
        <v>-2.0362726751079752E-2</v>
      </c>
      <c r="G178" s="8"/>
      <c r="H178" s="8">
        <v>0.17613491340018195</v>
      </c>
      <c r="I178" s="8">
        <v>-1.5949147519263573E-2</v>
      </c>
      <c r="J178" s="9"/>
    </row>
    <row r="179" spans="1:10">
      <c r="A179" s="1">
        <v>45174</v>
      </c>
      <c r="B179" s="7">
        <v>2773484.7842253996</v>
      </c>
      <c r="C179" s="7">
        <v>4496.83</v>
      </c>
      <c r="D179" s="8">
        <v>2.4775117446196315E-3</v>
      </c>
      <c r="E179" s="8">
        <v>9.4911820301186722E-2</v>
      </c>
      <c r="F179" s="8">
        <v>-1.7935663901138432E-2</v>
      </c>
      <c r="G179" s="8">
        <v>-4.1941905810084501E-3</v>
      </c>
      <c r="H179" s="8">
        <v>0.17120197942440374</v>
      </c>
      <c r="I179" s="8">
        <v>-2.0076444335971666E-2</v>
      </c>
      <c r="J179" s="9"/>
    </row>
    <row r="180" spans="1:10">
      <c r="A180" s="1">
        <v>45175</v>
      </c>
      <c r="B180" s="7">
        <v>2769903.7194333002</v>
      </c>
      <c r="C180" s="7">
        <v>4465.4799999999996</v>
      </c>
      <c r="D180" s="8">
        <v>-1.2911788131909629E-3</v>
      </c>
      <c r="E180" s="8">
        <v>9.3498093356501499E-2</v>
      </c>
      <c r="F180" s="8">
        <v>-1.9203684565099688E-2</v>
      </c>
      <c r="G180" s="8">
        <v>-6.9715777558858605E-3</v>
      </c>
      <c r="H180" s="8">
        <v>0.16303685375699906</v>
      </c>
      <c r="I180" s="8">
        <v>-2.6908057599107527E-2</v>
      </c>
      <c r="J180" s="9"/>
    </row>
    <row r="181" spans="1:10">
      <c r="A181" s="1">
        <v>45176</v>
      </c>
      <c r="B181" s="7">
        <v>2771084.9726393996</v>
      </c>
      <c r="C181" s="7">
        <v>4451.1400000000003</v>
      </c>
      <c r="D181" s="8">
        <v>4.264600237950944E-4</v>
      </c>
      <c r="E181" s="8">
        <v>9.3964426579414173E-2</v>
      </c>
      <c r="F181" s="8">
        <v>-1.878541414508117E-2</v>
      </c>
      <c r="G181" s="8">
        <v>-3.2113009127796577E-3</v>
      </c>
      <c r="H181" s="8">
        <v>0.15930199244693277</v>
      </c>
      <c r="I181" s="8">
        <v>-3.0032948641958157E-2</v>
      </c>
      <c r="J181" s="9"/>
    </row>
    <row r="182" spans="1:10">
      <c r="A182" s="1">
        <v>45177</v>
      </c>
      <c r="B182" s="7">
        <v>2771234.8843043</v>
      </c>
      <c r="C182" s="7">
        <v>4457.49</v>
      </c>
      <c r="D182" s="8">
        <v>5.4098544931102666E-5</v>
      </c>
      <c r="E182" s="8">
        <v>9.402360846309854E-2</v>
      </c>
      <c r="F182" s="8">
        <v>-1.8732331863721252E-2</v>
      </c>
      <c r="G182" s="8">
        <v>1.4266008258556617E-3</v>
      </c>
      <c r="H182" s="8">
        <v>0.16095585362677367</v>
      </c>
      <c r="I182" s="8">
        <v>-2.8649192845437987E-2</v>
      </c>
      <c r="J182" s="9"/>
    </row>
    <row r="183" spans="1:10">
      <c r="A183" s="1">
        <v>45180</v>
      </c>
      <c r="B183" s="7">
        <v>2778246.4451337997</v>
      </c>
      <c r="C183" s="7">
        <v>4487.46</v>
      </c>
      <c r="D183" s="8">
        <v>2.5301214520687676E-3</v>
      </c>
      <c r="E183" s="8">
        <v>9.6791621063940791E-2</v>
      </c>
      <c r="F183" s="8">
        <v>-1.6249605486348129E-2</v>
      </c>
      <c r="G183" s="8">
        <v>6.7235148031741243E-3</v>
      </c>
      <c r="H183" s="8">
        <v>0.16876155749446498</v>
      </c>
      <c r="I183" s="8">
        <v>-2.2118301314459132E-2</v>
      </c>
      <c r="J183" s="9"/>
    </row>
    <row r="184" spans="1:10">
      <c r="A184" s="1">
        <v>45181</v>
      </c>
      <c r="B184" s="7">
        <v>2774001.0414648</v>
      </c>
      <c r="C184" s="7">
        <v>4461.8999999999996</v>
      </c>
      <c r="D184" s="8">
        <v>-1.528087501537434E-3</v>
      </c>
      <c r="E184" s="8">
        <v>9.5115627496002109E-2</v>
      </c>
      <c r="F184" s="8">
        <v>-1.7752862168836869E-2</v>
      </c>
      <c r="G184" s="8">
        <v>-5.6958724980279429E-3</v>
      </c>
      <c r="H184" s="8">
        <v>0.16210444068237995</v>
      </c>
      <c r="I184" s="8">
        <v>-2.7688190788326961E-2</v>
      </c>
      <c r="J184" s="9"/>
    </row>
    <row r="185" spans="1:10">
      <c r="A185" s="1">
        <v>45182</v>
      </c>
      <c r="B185" s="7">
        <v>2779210.4229456997</v>
      </c>
      <c r="C185" s="7">
        <v>4467.4399999999996</v>
      </c>
      <c r="D185" s="8">
        <v>1.8779306146723407E-3</v>
      </c>
      <c r="E185" s="8">
        <v>9.7172178659483022E-2</v>
      </c>
      <c r="F185" s="8">
        <v>-1.5908270197529384E-2</v>
      </c>
      <c r="G185" s="8">
        <v>1.2416235236110129E-3</v>
      </c>
      <c r="H185" s="8">
        <v>0.16354733689282397</v>
      </c>
      <c r="I185" s="8">
        <v>-2.6480945573724934E-2</v>
      </c>
      <c r="J185" s="9"/>
    </row>
    <row r="186" spans="1:10">
      <c r="A186" s="1">
        <v>45183</v>
      </c>
      <c r="B186" s="7">
        <v>2777589.9013286997</v>
      </c>
      <c r="C186" s="7">
        <v>4505.1000000000004</v>
      </c>
      <c r="D186" s="8">
        <v>-5.8308705365406333E-4</v>
      </c>
      <c r="E186" s="8">
        <v>9.65324317664773E-2</v>
      </c>
      <c r="F186" s="8">
        <v>-1.6482081344785127E-2</v>
      </c>
      <c r="G186" s="8">
        <v>8.4298837813157057E-3</v>
      </c>
      <c r="H186" s="8">
        <v>0.17335590571688986</v>
      </c>
      <c r="I186" s="8">
        <v>-1.8274293086015136E-2</v>
      </c>
      <c r="J186" s="9"/>
    </row>
    <row r="187" spans="1:10">
      <c r="A187" s="1">
        <v>45184</v>
      </c>
      <c r="B187" s="7">
        <v>2777234.8546578996</v>
      </c>
      <c r="C187" s="7">
        <v>4450.32</v>
      </c>
      <c r="D187" s="8">
        <v>-1.278254470288287E-4</v>
      </c>
      <c r="E187" s="8">
        <v>9.6392267018205136E-2</v>
      </c>
      <c r="F187" s="8">
        <v>-1.660779996239814E-2</v>
      </c>
      <c r="G187" s="8">
        <v>-1.2159552507158722E-2</v>
      </c>
      <c r="H187" s="8">
        <v>0.15908842297174064</v>
      </c>
      <c r="I187" s="8">
        <v>-3.0211638366863136E-2</v>
      </c>
      <c r="J187" s="9"/>
    </row>
    <row r="188" spans="1:10">
      <c r="A188" s="1">
        <v>45187</v>
      </c>
      <c r="B188" s="7">
        <v>2782593.7661030004</v>
      </c>
      <c r="C188" s="7">
        <v>4453.53</v>
      </c>
      <c r="D188" s="8">
        <v>1.9295852621585841E-3</v>
      </c>
      <c r="E188" s="8">
        <v>9.8507849378188128E-2</v>
      </c>
      <c r="F188" s="8">
        <v>-1.4710260866283797E-2</v>
      </c>
      <c r="G188" s="8">
        <v>7.2129644609830734E-4</v>
      </c>
      <c r="H188" s="8">
        <v>0.15992446933194393</v>
      </c>
      <c r="I188" s="8">
        <v>-2.9512133468149626E-2</v>
      </c>
      <c r="J188" s="9"/>
    </row>
    <row r="189" spans="1:10">
      <c r="A189" s="1">
        <v>45188</v>
      </c>
      <c r="B189" s="7">
        <v>2781567.0674182</v>
      </c>
      <c r="C189" s="7">
        <v>4443.95</v>
      </c>
      <c r="D189" s="8">
        <v>-3.6897181949713254E-4</v>
      </c>
      <c r="E189" s="8">
        <v>9.810253093827126E-2</v>
      </c>
      <c r="F189" s="8">
        <v>-1.5073805014063746E-2</v>
      </c>
      <c r="G189" s="8">
        <v>-2.1511026084926055E-3</v>
      </c>
      <c r="H189" s="8">
        <v>0.15742935278030967</v>
      </c>
      <c r="I189" s="8">
        <v>-3.1599752449356644E-2</v>
      </c>
      <c r="J189" s="9"/>
    </row>
    <row r="190" spans="1:10">
      <c r="A190" s="1">
        <v>45189</v>
      </c>
      <c r="B190" s="7">
        <v>2768105.8779076999</v>
      </c>
      <c r="C190" s="7">
        <v>4402.2</v>
      </c>
      <c r="D190" s="8">
        <v>-4.839426547782133E-3</v>
      </c>
      <c r="E190" s="8">
        <v>9.2788344397861877E-2</v>
      </c>
      <c r="F190" s="8">
        <v>-1.9840282989684765E-2</v>
      </c>
      <c r="G190" s="8">
        <v>-9.3947951709627553E-3</v>
      </c>
      <c r="H190" s="8">
        <v>0.1465555410860786</v>
      </c>
      <c r="I190" s="8">
        <v>-4.0697674418604612E-2</v>
      </c>
      <c r="J190" s="9"/>
    </row>
    <row r="191" spans="1:10">
      <c r="A191" s="1">
        <v>45190</v>
      </c>
      <c r="B191" s="7">
        <v>2759878.7998283999</v>
      </c>
      <c r="C191" s="7">
        <v>4330</v>
      </c>
      <c r="D191" s="8">
        <v>-2.9720966040209795E-3</v>
      </c>
      <c r="E191" s="8">
        <v>8.9540471870563243E-2</v>
      </c>
      <c r="F191" s="8">
        <v>-2.275341235600925E-2</v>
      </c>
      <c r="G191" s="8">
        <v>-1.6400890463858953E-2</v>
      </c>
      <c r="H191" s="8">
        <v>0.12775100924599525</v>
      </c>
      <c r="I191" s="8">
        <v>-5.6431086782190221E-2</v>
      </c>
      <c r="J191" s="9"/>
    </row>
    <row r="192" spans="1:10">
      <c r="A192" s="1">
        <v>45191</v>
      </c>
      <c r="B192" s="7">
        <v>2758062.7494318001</v>
      </c>
      <c r="C192" s="7">
        <v>4320.0600000000004</v>
      </c>
      <c r="D192" s="8">
        <v>-6.5801816975175065E-4</v>
      </c>
      <c r="E192" s="8">
        <v>8.8823534443392527E-2</v>
      </c>
      <c r="F192" s="8">
        <v>-2.3396458367006878E-2</v>
      </c>
      <c r="G192" s="8">
        <v>-2.2956120092377796E-3</v>
      </c>
      <c r="H192" s="8">
        <v>0.12516213048574021</v>
      </c>
      <c r="I192" s="8">
        <v>-5.8597154910916438E-2</v>
      </c>
      <c r="J192" s="9"/>
    </row>
    <row r="193" spans="1:10">
      <c r="A193" s="1">
        <v>45194</v>
      </c>
      <c r="B193" s="7">
        <v>2761197.6692770002</v>
      </c>
      <c r="C193" s="7">
        <v>4337.4399999999996</v>
      </c>
      <c r="D193" s="8">
        <v>1.1366383327739982E-3</v>
      </c>
      <c r="E193" s="8">
        <v>9.0061133010267413E-2</v>
      </c>
      <c r="F193" s="8">
        <v>-2.2286413345663947E-2</v>
      </c>
      <c r="G193" s="8">
        <v>4.0230922718664797E-3</v>
      </c>
      <c r="H193" s="8">
        <v>0.1296887615574942</v>
      </c>
      <c r="I193" s="8">
        <v>-5.4809804400125395E-2</v>
      </c>
      <c r="J193" s="9"/>
    </row>
    <row r="194" spans="1:10">
      <c r="A194" s="1">
        <v>45195</v>
      </c>
      <c r="B194" s="7">
        <v>2756111.8098889003</v>
      </c>
      <c r="C194" s="7">
        <v>4273.53</v>
      </c>
      <c r="D194" s="8">
        <v>-1.841903404703249E-3</v>
      </c>
      <c r="E194" s="8">
        <v>8.8053345698041019E-2</v>
      </c>
      <c r="F194" s="8">
        <v>-2.4087267329747308E-2</v>
      </c>
      <c r="G194" s="8">
        <v>-1.473449776826885E-2</v>
      </c>
      <c r="H194" s="8">
        <v>0.11304336502148682</v>
      </c>
      <c r="I194" s="8">
        <v>-6.8736707227781468E-2</v>
      </c>
      <c r="J194" s="9"/>
    </row>
    <row r="195" spans="1:10">
      <c r="A195" s="1">
        <v>45196</v>
      </c>
      <c r="B195" s="7">
        <v>2758045.9884914001</v>
      </c>
      <c r="C195" s="7">
        <v>4274.51</v>
      </c>
      <c r="D195" s="8">
        <v>7.0177798867243624E-4</v>
      </c>
      <c r="E195" s="8">
        <v>8.8816917586553412E-2</v>
      </c>
      <c r="F195" s="8">
        <v>-2.3402393255094078E-2</v>
      </c>
      <c r="G195" s="8">
        <v>2.2931861950192811E-4</v>
      </c>
      <c r="H195" s="8">
        <v>0.11329860658939928</v>
      </c>
      <c r="I195" s="8">
        <v>-6.8523151215090117E-2</v>
      </c>
      <c r="J195" s="9"/>
    </row>
    <row r="196" spans="1:10">
      <c r="A196" s="1">
        <v>45197</v>
      </c>
      <c r="B196" s="7">
        <v>2765126.2569243005</v>
      </c>
      <c r="C196" s="7">
        <v>4299.7</v>
      </c>
      <c r="D196" s="8">
        <v>2.5671321154341342E-3</v>
      </c>
      <c r="E196" s="8">
        <v>9.1612054463517945E-2</v>
      </c>
      <c r="F196" s="8">
        <v>-2.089533817496303E-2</v>
      </c>
      <c r="G196" s="8">
        <v>5.8930731241708667E-3</v>
      </c>
      <c r="H196" s="8">
        <v>0.11985935668706804</v>
      </c>
      <c r="I196" s="8">
        <v>-6.3033890031728546E-2</v>
      </c>
      <c r="J196" s="9"/>
    </row>
    <row r="197" spans="1:10">
      <c r="A197" s="1">
        <v>45198</v>
      </c>
      <c r="B197" s="7">
        <v>2762979.7116393996</v>
      </c>
      <c r="C197" s="7">
        <v>4288.05</v>
      </c>
      <c r="D197" s="8">
        <v>-7.7629196118100818E-4</v>
      </c>
      <c r="E197" s="8">
        <v>9.0764644800909622E-2</v>
      </c>
      <c r="F197" s="8">
        <v>-2.1655409253092617E-2</v>
      </c>
      <c r="G197" s="8">
        <v>-2.7094913598622039E-3</v>
      </c>
      <c r="H197" s="8">
        <v>0.1168251074358635</v>
      </c>
      <c r="I197" s="8">
        <v>-6.5572591611171349E-2</v>
      </c>
      <c r="J197" s="9"/>
    </row>
    <row r="198" spans="1:10">
      <c r="A198" s="1">
        <v>45201</v>
      </c>
      <c r="B198" s="7">
        <v>2776059.2633453002</v>
      </c>
      <c r="C198" s="7">
        <v>4288.3900000000003</v>
      </c>
      <c r="D198" s="8">
        <v>4.7338573102080339E-3</v>
      </c>
      <c r="E198" s="8">
        <v>9.5928168988416829E-2</v>
      </c>
      <c r="F198" s="8">
        <v>-1.7024065560282908E-2</v>
      </c>
      <c r="G198" s="8">
        <v>7.9290120217789806E-5</v>
      </c>
      <c r="H198" s="8">
        <v>0.11691366063289443</v>
      </c>
      <c r="I198" s="8">
        <v>-6.5498500749625266E-2</v>
      </c>
      <c r="J198" s="9"/>
    </row>
    <row r="199" spans="1:10">
      <c r="A199" s="1">
        <v>45202</v>
      </c>
      <c r="B199" s="7">
        <v>2759730.2014840599</v>
      </c>
      <c r="C199" s="7">
        <v>4229.45</v>
      </c>
      <c r="D199" s="8">
        <v>-5.882101321411648E-3</v>
      </c>
      <c r="E199" s="8">
        <v>8.9481808457437806E-2</v>
      </c>
      <c r="F199" s="8">
        <v>-2.2806029603166689E-2</v>
      </c>
      <c r="G199" s="8">
        <v>-1.374408577578079E-2</v>
      </c>
      <c r="H199" s="8">
        <v>0.10156270347701457</v>
      </c>
      <c r="I199" s="8">
        <v>-7.8342369512918175E-2</v>
      </c>
      <c r="J199" s="9"/>
    </row>
    <row r="200" spans="1:10">
      <c r="A200" s="1">
        <v>45203</v>
      </c>
      <c r="B200" s="7">
        <v>2763150.2947204597</v>
      </c>
      <c r="C200" s="7">
        <v>4263.75</v>
      </c>
      <c r="D200" s="8">
        <v>1.2392853600546871E-3</v>
      </c>
      <c r="E200" s="8">
        <v>9.0831987312705031E-2</v>
      </c>
      <c r="F200" s="8">
        <v>-2.1595007421720158E-2</v>
      </c>
      <c r="G200" s="8">
        <v>8.1098015108347354E-3</v>
      </c>
      <c r="H200" s="8">
        <v>0.11049615835395166</v>
      </c>
      <c r="I200" s="8">
        <v>-7.0867909068721757E-2</v>
      </c>
      <c r="J200" s="9"/>
    </row>
    <row r="201" spans="1:10">
      <c r="A201" s="1">
        <v>45204</v>
      </c>
      <c r="B201" s="7">
        <v>2768776.6837260602</v>
      </c>
      <c r="C201" s="7">
        <v>4258.1899999999996</v>
      </c>
      <c r="D201" s="8">
        <v>2.036222574049118E-3</v>
      </c>
      <c r="E201" s="8">
        <v>9.3053164029766045E-2</v>
      </c>
      <c r="F201" s="8">
        <v>-1.960275708926984E-2</v>
      </c>
      <c r="G201" s="8">
        <v>-1.3040164174730196E-3</v>
      </c>
      <c r="H201" s="8">
        <v>0.10904805313191734</v>
      </c>
      <c r="I201" s="8">
        <v>-7.2079512569297233E-2</v>
      </c>
      <c r="J201" s="9"/>
    </row>
    <row r="202" spans="1:10">
      <c r="A202" s="1">
        <v>45205</v>
      </c>
      <c r="B202" s="7">
        <v>2778386.4887959603</v>
      </c>
      <c r="C202" s="7">
        <v>4308.5</v>
      </c>
      <c r="D202" s="8">
        <v>3.4707765080452813E-3</v>
      </c>
      <c r="E202" s="8">
        <v>9.6846907273525185E-2</v>
      </c>
      <c r="F202" s="8">
        <v>-1.6200017370022857E-2</v>
      </c>
      <c r="G202" s="8">
        <v>1.1814879091820885E-2</v>
      </c>
      <c r="H202" s="8">
        <v>0.1221513217866903</v>
      </c>
      <c r="I202" s="8">
        <v>-6.1116244203479941E-2</v>
      </c>
      <c r="J202" s="9"/>
    </row>
    <row r="203" spans="1:10">
      <c r="A203" s="1">
        <v>45208</v>
      </c>
      <c r="B203" s="7">
        <v>2836428.9791212603</v>
      </c>
      <c r="C203" s="7">
        <v>4335.66</v>
      </c>
      <c r="D203" s="8">
        <v>2.0890718609293701E-2</v>
      </c>
      <c r="E203" s="8">
        <v>0.11976082737085036</v>
      </c>
      <c r="F203" s="8">
        <v>0</v>
      </c>
      <c r="G203" s="8">
        <v>6.3038180341186134E-3</v>
      </c>
      <c r="H203" s="8">
        <v>0.12922515952597924</v>
      </c>
      <c r="I203" s="8">
        <v>-5.5197691851748831E-2</v>
      </c>
      <c r="J203" s="9"/>
    </row>
    <row r="204" spans="1:10">
      <c r="A204" s="1">
        <v>45209</v>
      </c>
      <c r="B204" s="7">
        <v>2839436.0043370603</v>
      </c>
      <c r="C204" s="7">
        <v>4358.24</v>
      </c>
      <c r="D204" s="8">
        <v>1.0601447235007999E-3</v>
      </c>
      <c r="E204" s="8">
        <v>0.12094793590357056</v>
      </c>
      <c r="F204" s="8">
        <v>0</v>
      </c>
      <c r="G204" s="8">
        <v>5.2079729499083793E-3</v>
      </c>
      <c r="H204" s="8">
        <v>0.13510613361114654</v>
      </c>
      <c r="I204" s="8">
        <v>-5.0277186987901734E-2</v>
      </c>
      <c r="J204" s="9"/>
    </row>
    <row r="205" spans="1:10">
      <c r="A205" s="1">
        <v>45210</v>
      </c>
      <c r="B205" s="7">
        <v>2844621.0177798597</v>
      </c>
      <c r="C205" s="7">
        <v>4376.95</v>
      </c>
      <c r="D205" s="8">
        <v>1.8260715983313691E-3</v>
      </c>
      <c r="E205" s="8">
        <v>0.12299486709253227</v>
      </c>
      <c r="F205" s="8">
        <v>0</v>
      </c>
      <c r="G205" s="8">
        <v>4.2930173648079162E-3</v>
      </c>
      <c r="H205" s="8">
        <v>0.13997916395363919</v>
      </c>
      <c r="I205" s="8">
        <v>-4.6200010459886531E-2</v>
      </c>
      <c r="J205" s="9"/>
    </row>
    <row r="206" spans="1:10">
      <c r="A206" s="1">
        <v>45211</v>
      </c>
      <c r="B206" s="7">
        <v>2838892.3280736599</v>
      </c>
      <c r="C206" s="7">
        <v>4349.6099999999997</v>
      </c>
      <c r="D206" s="8">
        <v>-2.0138674608650708E-3</v>
      </c>
      <c r="E206" s="8">
        <v>0.12073330427097617</v>
      </c>
      <c r="F206" s="8">
        <v>-2.0138674608650708E-3</v>
      </c>
      <c r="G206" s="8">
        <v>-6.2463587658072584E-3</v>
      </c>
      <c r="H206" s="8">
        <v>0.13285844511003964</v>
      </c>
      <c r="I206" s="8">
        <v>-5.2157787385377352E-2</v>
      </c>
      <c r="J206" s="9"/>
    </row>
    <row r="207" spans="1:10">
      <c r="A207" s="1">
        <v>45212</v>
      </c>
      <c r="B207" s="7">
        <v>2843244.5149542596</v>
      </c>
      <c r="C207" s="7">
        <v>4327.78</v>
      </c>
      <c r="D207" s="8">
        <v>1.5330581007109156E-3</v>
      </c>
      <c r="E207" s="8">
        <v>0.12245145354182529</v>
      </c>
      <c r="F207" s="8">
        <v>-4.8389673597870608E-4</v>
      </c>
      <c r="G207" s="8">
        <v>-5.0188407696322157E-3</v>
      </c>
      <c r="H207" s="8">
        <v>0.12717280895949923</v>
      </c>
      <c r="I207" s="8">
        <v>-5.6914856525226099E-2</v>
      </c>
      <c r="J207" s="9"/>
    </row>
    <row r="208" spans="1:10">
      <c r="A208" s="1">
        <v>45215</v>
      </c>
      <c r="B208" s="7">
        <v>2844158.8301720601</v>
      </c>
      <c r="C208" s="7">
        <v>4373.63</v>
      </c>
      <c r="D208" s="8">
        <v>3.2157460007109506E-4</v>
      </c>
      <c r="E208" s="8">
        <v>0.12281240541909733</v>
      </c>
      <c r="F208" s="8">
        <v>-1.6247774480693256E-4</v>
      </c>
      <c r="G208" s="8">
        <v>1.0594346293018697E-2</v>
      </c>
      <c r="H208" s="8">
        <v>0.13911446802969074</v>
      </c>
      <c r="I208" s="8">
        <v>-4.6923485931453124E-2</v>
      </c>
      <c r="J208" s="9"/>
    </row>
    <row r="209" spans="1:10">
      <c r="A209" s="1">
        <v>45216</v>
      </c>
      <c r="B209" s="7">
        <v>2852365.6660962598</v>
      </c>
      <c r="C209" s="7">
        <v>4373.2</v>
      </c>
      <c r="D209" s="8">
        <v>2.8855054918657252E-3</v>
      </c>
      <c r="E209" s="8">
        <v>0.12605228678126901</v>
      </c>
      <c r="F209" s="8">
        <v>0</v>
      </c>
      <c r="G209" s="8">
        <v>-9.831650139591197E-5</v>
      </c>
      <c r="H209" s="8">
        <v>0.1390024742805045</v>
      </c>
      <c r="I209" s="8">
        <v>-4.7017189079879063E-2</v>
      </c>
      <c r="J209" s="9"/>
    </row>
    <row r="210" spans="1:10">
      <c r="A210" s="1">
        <v>45217</v>
      </c>
      <c r="B210" s="7">
        <v>2854046.7542030597</v>
      </c>
      <c r="C210" s="7">
        <v>4314.6000000000004</v>
      </c>
      <c r="D210" s="8">
        <v>5.8936626772010392E-4</v>
      </c>
      <c r="E210" s="8">
        <v>0.12671594401478692</v>
      </c>
      <c r="F210" s="8">
        <v>0</v>
      </c>
      <c r="G210" s="8">
        <v>-1.3399798774352711E-2</v>
      </c>
      <c r="H210" s="8">
        <v>0.12374007032165579</v>
      </c>
      <c r="I210" s="8">
        <v>-5.9786966981625778E-2</v>
      </c>
      <c r="J210" s="9"/>
    </row>
    <row r="211" spans="1:10">
      <c r="A211" s="1">
        <v>45218</v>
      </c>
      <c r="B211" s="7">
        <v>2855574.3898260603</v>
      </c>
      <c r="C211" s="7">
        <v>4278</v>
      </c>
      <c r="D211" s="8">
        <v>5.3525248692953831E-4</v>
      </c>
      <c r="E211" s="8">
        <v>0.12731902152588392</v>
      </c>
      <c r="F211" s="8">
        <v>0</v>
      </c>
      <c r="G211" s="8">
        <v>-8.4828257544152796E-3</v>
      </c>
      <c r="H211" s="8">
        <v>0.11420757911186286</v>
      </c>
      <c r="I211" s="8">
        <v>-6.7762630312750871E-2</v>
      </c>
      <c r="J211" s="9"/>
    </row>
    <row r="212" spans="1:10">
      <c r="A212" s="1">
        <v>45219</v>
      </c>
      <c r="B212" s="7">
        <v>2861432.4880938604</v>
      </c>
      <c r="C212" s="7">
        <v>4224.16</v>
      </c>
      <c r="D212" s="8">
        <v>2.0514605708299438E-3</v>
      </c>
      <c r="E212" s="8">
        <v>0.12963167204929094</v>
      </c>
      <c r="F212" s="8">
        <v>0</v>
      </c>
      <c r="G212" s="8">
        <v>-1.2585320243104325E-2</v>
      </c>
      <c r="H212" s="8">
        <v>0.10018491991144596</v>
      </c>
      <c r="I212" s="8">
        <v>-7.9495136152854196E-2</v>
      </c>
      <c r="J212" s="9"/>
    </row>
    <row r="213" spans="1:10">
      <c r="A213" s="1">
        <v>45222</v>
      </c>
      <c r="B213" s="7">
        <v>2863698.6009222604</v>
      </c>
      <c r="C213" s="7">
        <v>4217.04</v>
      </c>
      <c r="D213" s="8">
        <v>7.9195047859048628E-4</v>
      </c>
      <c r="E213" s="8">
        <v>0.13052628439260139</v>
      </c>
      <c r="F213" s="8">
        <v>0</v>
      </c>
      <c r="G213" s="8">
        <v>-1.685542214310054E-3</v>
      </c>
      <c r="H213" s="8">
        <v>9.8330511785387875E-2</v>
      </c>
      <c r="I213" s="8">
        <v>-8.1046685959346276E-2</v>
      </c>
      <c r="J213" s="9"/>
    </row>
    <row r="214" spans="1:10">
      <c r="A214" s="1">
        <v>45223</v>
      </c>
      <c r="B214" s="7">
        <v>2866319.1938806605</v>
      </c>
      <c r="C214" s="7">
        <v>4247.68</v>
      </c>
      <c r="D214" s="8">
        <v>9.1510781112091877E-4</v>
      </c>
      <c r="E214" s="8">
        <v>0.1315608378261266</v>
      </c>
      <c r="F214" s="8">
        <v>0</v>
      </c>
      <c r="G214" s="8">
        <v>7.2657598694820802E-3</v>
      </c>
      <c r="H214" s="8">
        <v>0.1063107175413458</v>
      </c>
      <c r="I214" s="8">
        <v>-7.4369791848262201E-2</v>
      </c>
      <c r="J214" s="9"/>
    </row>
    <row r="215" spans="1:10">
      <c r="A215" s="1">
        <v>45224</v>
      </c>
      <c r="B215" s="7">
        <v>2855747.6265652599</v>
      </c>
      <c r="C215" s="7">
        <v>4186.7700000000004</v>
      </c>
      <c r="D215" s="8">
        <v>-3.6882030926527198E-3</v>
      </c>
      <c r="E215" s="8">
        <v>0.12738741164453149</v>
      </c>
      <c r="F215" s="8">
        <v>-3.6882030926528309E-3</v>
      </c>
      <c r="G215" s="8">
        <v>-1.4339592436341642E-2</v>
      </c>
      <c r="H215" s="8">
        <v>9.0446672743846213E-2</v>
      </c>
      <c r="I215" s="8">
        <v>-8.7642951779924205E-2</v>
      </c>
      <c r="J215" s="9"/>
    </row>
    <row r="216" spans="1:10">
      <c r="A216" s="1">
        <v>45225</v>
      </c>
      <c r="B216" s="7">
        <v>2846519.8545506597</v>
      </c>
      <c r="C216" s="7">
        <v>4137.2299999999996</v>
      </c>
      <c r="D216" s="8">
        <v>-3.2312981472031321E-3</v>
      </c>
      <c r="E216" s="8">
        <v>0.1237444867901043</v>
      </c>
      <c r="F216" s="8">
        <v>-6.9075835560361565E-3</v>
      </c>
      <c r="G216" s="8">
        <v>-1.183251050332379E-2</v>
      </c>
      <c r="H216" s="8">
        <v>7.7543951035290215E-2</v>
      </c>
      <c r="I216" s="8">
        <v>-9.8438426135769697E-2</v>
      </c>
      <c r="J216" s="9"/>
    </row>
    <row r="217" spans="1:10">
      <c r="A217" s="1">
        <v>45226</v>
      </c>
      <c r="B217" s="7">
        <v>2847162.0654892595</v>
      </c>
      <c r="C217" s="7">
        <v>4117.37</v>
      </c>
      <c r="D217" s="8">
        <v>2.2561266789455914E-4</v>
      </c>
      <c r="E217" s="8">
        <v>0.12399801778180075</v>
      </c>
      <c r="F217" s="8">
        <v>-6.6835293264965179E-3</v>
      </c>
      <c r="G217" s="8">
        <v>-4.8003132530701764E-3</v>
      </c>
      <c r="H217" s="8">
        <v>7.2371402526369977E-2</v>
      </c>
      <c r="I217" s="8">
        <v>-0.1027662041072489</v>
      </c>
      <c r="J217" s="9"/>
    </row>
    <row r="218" spans="1:10">
      <c r="A218" s="1">
        <v>45229</v>
      </c>
      <c r="B218" s="7">
        <v>2852478.69473466</v>
      </c>
      <c r="C218" s="7">
        <v>4166.82</v>
      </c>
      <c r="D218" s="8">
        <v>1.8673433837306241E-3</v>
      </c>
      <c r="E218" s="8">
        <v>0.12609690804363183</v>
      </c>
      <c r="F218" s="8">
        <v>-4.8286663870337199E-3</v>
      </c>
      <c r="G218" s="8">
        <v>1.2010093822027113E-2</v>
      </c>
      <c r="H218" s="8">
        <v>8.5250683682770445E-2</v>
      </c>
      <c r="I218" s="8">
        <v>-9.199034203828349E-2</v>
      </c>
      <c r="J218" s="9"/>
    </row>
    <row r="219" spans="1:10">
      <c r="A219" s="1">
        <v>45230</v>
      </c>
      <c r="B219" s="7">
        <v>2853279.3980005598</v>
      </c>
      <c r="C219" s="7">
        <v>4193.8</v>
      </c>
      <c r="D219" s="8">
        <v>2.8070438085237015E-4</v>
      </c>
      <c r="E219" s="8">
        <v>0.12641300837898406</v>
      </c>
      <c r="F219" s="8">
        <v>-4.5493174339897857E-3</v>
      </c>
      <c r="G219" s="8">
        <v>6.4749617214088229E-3</v>
      </c>
      <c r="H219" s="8">
        <v>9.227764031774921E-2</v>
      </c>
      <c r="I219" s="8">
        <v>-8.6111014260311869E-2</v>
      </c>
      <c r="J219" s="9"/>
    </row>
    <row r="220" spans="1:10">
      <c r="A220" s="1">
        <v>45231</v>
      </c>
      <c r="B220" s="7">
        <v>2852474.5046872599</v>
      </c>
      <c r="C220" s="7">
        <v>4237.8599999999997</v>
      </c>
      <c r="D220" s="8">
        <v>-2.8209411032931175E-4</v>
      </c>
      <c r="E220" s="8">
        <v>0.12609525390352205</v>
      </c>
      <c r="F220" s="8">
        <v>-4.8301282086650188E-3</v>
      </c>
      <c r="G220" s="8">
        <v>1.0505985025513809E-2</v>
      </c>
      <c r="H220" s="8">
        <v>0.10375309285063095</v>
      </c>
      <c r="I220" s="8">
        <v>-7.6509710261148722E-2</v>
      </c>
      <c r="J220" s="9"/>
    </row>
    <row r="221" spans="1:10">
      <c r="A221" s="1">
        <v>45232</v>
      </c>
      <c r="B221" s="7">
        <v>2859565.3189302599</v>
      </c>
      <c r="C221" s="7">
        <v>4317.78</v>
      </c>
      <c r="D221" s="8">
        <v>2.4858466679889002E-3</v>
      </c>
      <c r="E221" s="8">
        <v>0.12889455403827621</v>
      </c>
      <c r="F221" s="8">
        <v>-2.3562884987895494E-3</v>
      </c>
      <c r="G221" s="8">
        <v>1.8858574846738696E-2</v>
      </c>
      <c r="H221" s="8">
        <v>0.12456830316447398</v>
      </c>
      <c r="I221" s="8">
        <v>-5.9093999511872108E-2</v>
      </c>
      <c r="J221" s="9"/>
    </row>
    <row r="222" spans="1:10">
      <c r="A222" s="1">
        <v>45233</v>
      </c>
      <c r="B222" s="7">
        <v>2856792.2978698602</v>
      </c>
      <c r="C222" s="7">
        <v>4358.34</v>
      </c>
      <c r="D222" s="8">
        <v>-9.6973516990239705E-4</v>
      </c>
      <c r="E222" s="8">
        <v>0.12779982528611411</v>
      </c>
      <c r="F222" s="8">
        <v>-3.3237386928641754E-3</v>
      </c>
      <c r="G222" s="8">
        <v>9.3937162152772924E-3</v>
      </c>
      <c r="H222" s="8">
        <v>0.13513217866909688</v>
      </c>
      <c r="I222" s="8">
        <v>-5.0255395558035154E-2</v>
      </c>
      <c r="J222" s="9"/>
    </row>
    <row r="223" spans="1:10">
      <c r="A223" s="1">
        <v>45236</v>
      </c>
      <c r="B223" s="7">
        <v>2863869.6988296602</v>
      </c>
      <c r="C223" s="7">
        <v>4365.9799999999996</v>
      </c>
      <c r="D223" s="8">
        <v>2.4773943016709321E-3</v>
      </c>
      <c r="E223" s="8">
        <v>0.13059383014670334</v>
      </c>
      <c r="F223" s="8">
        <v>-8.5457860249127382E-4</v>
      </c>
      <c r="G223" s="8">
        <v>1.7529609897344312E-3</v>
      </c>
      <c r="H223" s="8">
        <v>0.13712202109649607</v>
      </c>
      <c r="I223" s="8">
        <v>-4.8590530316237612E-2</v>
      </c>
      <c r="J223" s="9"/>
    </row>
    <row r="224" spans="1:10">
      <c r="A224" s="1">
        <v>45237</v>
      </c>
      <c r="B224" s="7">
        <v>2872660.1272306601</v>
      </c>
      <c r="C224" s="7">
        <v>4378.38</v>
      </c>
      <c r="D224" s="8">
        <v>3.0694233067209975E-3</v>
      </c>
      <c r="E224" s="8">
        <v>0.13406410119939061</v>
      </c>
      <c r="F224" s="8">
        <v>0</v>
      </c>
      <c r="G224" s="8">
        <v>2.8401412741241305E-3</v>
      </c>
      <c r="H224" s="8">
        <v>0.14035160828232773</v>
      </c>
      <c r="I224" s="8">
        <v>-4.5888393012796236E-2</v>
      </c>
      <c r="J224" s="9"/>
    </row>
    <row r="225" spans="1:10">
      <c r="A225" s="1">
        <v>45238</v>
      </c>
      <c r="B225" s="7">
        <v>2876072.51983146</v>
      </c>
      <c r="C225" s="7">
        <v>4382.78</v>
      </c>
      <c r="D225" s="8">
        <v>1.1878859487945981E-3</v>
      </c>
      <c r="E225" s="8">
        <v>0.13541124001023763</v>
      </c>
      <c r="F225" s="8">
        <v>0</v>
      </c>
      <c r="G225" s="8">
        <v>1.0049378994057001E-3</v>
      </c>
      <c r="H225" s="8">
        <v>0.14149759083213898</v>
      </c>
      <c r="I225" s="8">
        <v>-4.4929570098671823E-2</v>
      </c>
      <c r="J225" s="9"/>
    </row>
    <row r="226" spans="1:10">
      <c r="A226" s="1">
        <v>45239</v>
      </c>
      <c r="B226" s="7">
        <v>2858488.2530424604</v>
      </c>
      <c r="C226" s="7">
        <v>4347.3500000000004</v>
      </c>
      <c r="D226" s="8">
        <v>-6.1139858844831974E-3</v>
      </c>
      <c r="E226" s="8">
        <v>0.12846935171573137</v>
      </c>
      <c r="F226" s="8">
        <v>-6.1139858844833084E-3</v>
      </c>
      <c r="G226" s="8">
        <v>-8.0839102122395312E-3</v>
      </c>
      <c r="H226" s="8">
        <v>0.13226982680036414</v>
      </c>
      <c r="I226" s="8">
        <v>-5.265027370035924E-2</v>
      </c>
      <c r="J226" s="9"/>
    </row>
    <row r="227" spans="1:10">
      <c r="A227" s="1">
        <v>45240</v>
      </c>
      <c r="B227" s="7">
        <v>2864713.1788546601</v>
      </c>
      <c r="C227" s="7">
        <v>4415.24</v>
      </c>
      <c r="D227" s="8">
        <v>2.1776985809103255E-3</v>
      </c>
      <c r="E227" s="8">
        <v>0.13092681782156346</v>
      </c>
      <c r="F227" s="8">
        <v>-3.949601721957352E-3</v>
      </c>
      <c r="G227" s="8">
        <v>1.5616409996894509E-2</v>
      </c>
      <c r="H227" s="8">
        <v>0.14995181664279134</v>
      </c>
      <c r="I227" s="8">
        <v>-3.7856071964018301E-2</v>
      </c>
      <c r="J227" s="9"/>
    </row>
    <row r="228" spans="1:10">
      <c r="A228" s="1">
        <v>45243</v>
      </c>
      <c r="B228" s="7">
        <v>2870550.46551276</v>
      </c>
      <c r="C228" s="7">
        <v>4411.55</v>
      </c>
      <c r="D228" s="8">
        <v>2.0376513436621835E-3</v>
      </c>
      <c r="E228" s="8">
        <v>0.13323125237148115</v>
      </c>
      <c r="F228" s="8">
        <v>-1.9199982895509171E-3</v>
      </c>
      <c r="G228" s="8">
        <v>-8.3574165843747217E-4</v>
      </c>
      <c r="H228" s="8">
        <v>0.14899075400442707</v>
      </c>
      <c r="I228" s="8">
        <v>-3.8660175726090595E-2</v>
      </c>
      <c r="J228" s="9"/>
    </row>
    <row r="229" spans="1:10">
      <c r="A229" s="1">
        <v>45244</v>
      </c>
      <c r="B229" s="7">
        <v>2866969.3156634597</v>
      </c>
      <c r="C229" s="7">
        <v>4495.7</v>
      </c>
      <c r="D229" s="8">
        <v>-1.2475481244189623E-3</v>
      </c>
      <c r="E229" s="8">
        <v>0.13181749184805214</v>
      </c>
      <c r="F229" s="8">
        <v>-3.1651511237048569E-3</v>
      </c>
      <c r="G229" s="8">
        <v>1.9074928313177919E-2</v>
      </c>
      <c r="H229" s="8">
        <v>0.17090767026956577</v>
      </c>
      <c r="I229" s="8">
        <v>-2.0322687493462777E-2</v>
      </c>
      <c r="J229" s="9"/>
    </row>
    <row r="230" spans="1:10">
      <c r="A230" s="1">
        <v>45245</v>
      </c>
      <c r="B230" s="7">
        <v>2875214.2453766596</v>
      </c>
      <c r="C230" s="7">
        <v>4502.88</v>
      </c>
      <c r="D230" s="8">
        <v>2.8758346551371883E-3</v>
      </c>
      <c r="E230" s="8">
        <v>0.13507241181439911</v>
      </c>
      <c r="F230" s="8">
        <v>-2.9841891985804558E-4</v>
      </c>
      <c r="G230" s="8">
        <v>1.597081655804411E-3</v>
      </c>
      <c r="H230" s="8">
        <v>0.17277770543039406</v>
      </c>
      <c r="I230" s="8">
        <v>-1.8758062829050681E-2</v>
      </c>
      <c r="J230" s="9"/>
    </row>
    <row r="231" spans="1:10">
      <c r="A231" s="1">
        <v>45246</v>
      </c>
      <c r="B231" s="7">
        <v>2881784.4461334599</v>
      </c>
      <c r="C231" s="7">
        <v>4508.24</v>
      </c>
      <c r="D231" s="8">
        <v>2.2851169325435183E-3</v>
      </c>
      <c r="E231" s="8">
        <v>0.1376661850022991</v>
      </c>
      <c r="F231" s="8">
        <v>0</v>
      </c>
      <c r="G231" s="8">
        <v>1.1903492875668942E-3</v>
      </c>
      <c r="H231" s="8">
        <v>0.17417372053652747</v>
      </c>
      <c r="I231" s="8">
        <v>-1.7590042188208477E-2</v>
      </c>
      <c r="J231" s="9"/>
    </row>
    <row r="232" spans="1:10">
      <c r="A232" s="1">
        <v>45247</v>
      </c>
      <c r="B232" s="7">
        <v>2890725.5012538601</v>
      </c>
      <c r="C232" s="7">
        <v>4514.0200000000004</v>
      </c>
      <c r="D232" s="8">
        <v>3.102610652367277E-3</v>
      </c>
      <c r="E232" s="8">
        <v>0.14119592022672522</v>
      </c>
      <c r="F232" s="8">
        <v>0</v>
      </c>
      <c r="G232" s="8">
        <v>1.2820967827800178E-3</v>
      </c>
      <c r="H232" s="8">
        <v>0.17567912488605208</v>
      </c>
      <c r="I232" s="8">
        <v>-1.6330497541927058E-2</v>
      </c>
      <c r="J232" s="9"/>
    </row>
    <row r="233" spans="1:10">
      <c r="A233" s="1">
        <v>45250</v>
      </c>
      <c r="B233" s="7">
        <v>2897656.6945923604</v>
      </c>
      <c r="C233" s="7">
        <v>4547.38</v>
      </c>
      <c r="D233" s="8">
        <v>2.3977348715724656E-3</v>
      </c>
      <c r="E233" s="8">
        <v>0.143932205479949</v>
      </c>
      <c r="F233" s="8">
        <v>0</v>
      </c>
      <c r="G233" s="8">
        <v>7.3903084168878141E-3</v>
      </c>
      <c r="H233" s="8">
        <v>0.18436775621825685</v>
      </c>
      <c r="I233" s="8">
        <v>-9.0608765384752044E-3</v>
      </c>
      <c r="J233" s="9"/>
    </row>
    <row r="234" spans="1:10">
      <c r="A234" s="1">
        <v>45251</v>
      </c>
      <c r="B234" s="7">
        <v>2899665.3528449601</v>
      </c>
      <c r="C234" s="7">
        <v>4538.1899999999996</v>
      </c>
      <c r="D234" s="8">
        <v>6.9320090828850489E-4</v>
      </c>
      <c r="E234" s="8">
        <v>0.1447251803238081</v>
      </c>
      <c r="F234" s="8">
        <v>0</v>
      </c>
      <c r="G234" s="8">
        <v>-2.020943928152108E-3</v>
      </c>
      <c r="H234" s="8">
        <v>0.18197421539262848</v>
      </c>
      <c r="I234" s="8">
        <v>-1.1063508943203182E-2</v>
      </c>
      <c r="J234" s="9"/>
    </row>
    <row r="235" spans="1:10">
      <c r="A235" s="1">
        <v>45252</v>
      </c>
      <c r="B235" s="7">
        <v>2903820.9773760596</v>
      </c>
      <c r="C235" s="7">
        <v>4556.62</v>
      </c>
      <c r="D235" s="8">
        <v>1.4331393541748838E-3</v>
      </c>
      <c r="E235" s="8">
        <v>0.14636573102944506</v>
      </c>
      <c r="F235" s="8">
        <v>0</v>
      </c>
      <c r="G235" s="8">
        <v>4.0610904347329058E-3</v>
      </c>
      <c r="H235" s="8">
        <v>0.18677431957286039</v>
      </c>
      <c r="I235" s="8">
        <v>-7.0473484188140478E-3</v>
      </c>
      <c r="J235" s="9"/>
    </row>
    <row r="236" spans="1:10">
      <c r="A236" s="1">
        <v>45253</v>
      </c>
      <c r="B236" s="7">
        <v>2903846.2032924602</v>
      </c>
      <c r="C236" s="7"/>
      <c r="D236" s="8">
        <v>8.6871458664372625E-6</v>
      </c>
      <c r="E236" s="8">
        <v>0.14637568967576686</v>
      </c>
      <c r="F236" s="8">
        <v>0</v>
      </c>
      <c r="G236" s="8"/>
      <c r="H236" s="8">
        <v>0.18677431957286039</v>
      </c>
      <c r="I236" s="8">
        <v>-7.0473484188140478E-3</v>
      </c>
      <c r="J236" s="9"/>
    </row>
    <row r="237" spans="1:10">
      <c r="A237" s="1">
        <v>45254</v>
      </c>
      <c r="B237" s="7">
        <v>2907048.41961616</v>
      </c>
      <c r="C237" s="7">
        <v>4559.34</v>
      </c>
      <c r="D237" s="8">
        <v>1.1027499734899138E-3</v>
      </c>
      <c r="E237" s="8">
        <v>0.14763985543716629</v>
      </c>
      <c r="F237" s="8">
        <v>0</v>
      </c>
      <c r="G237" s="8">
        <v>5.9693369207880487E-4</v>
      </c>
      <c r="H237" s="8">
        <v>0.18748274514910723</v>
      </c>
      <c r="I237" s="8">
        <v>-6.4546215264463802E-3</v>
      </c>
      <c r="J237" s="9"/>
    </row>
    <row r="238" spans="1:10">
      <c r="A238" s="1">
        <v>45257</v>
      </c>
      <c r="B238" s="7">
        <v>2912918.1492181597</v>
      </c>
      <c r="C238" s="7">
        <v>4550.43</v>
      </c>
      <c r="D238" s="8">
        <v>2.0191371985385231E-3</v>
      </c>
      <c r="E238" s="8">
        <v>0.14995709775980481</v>
      </c>
      <c r="F238" s="8">
        <v>0</v>
      </c>
      <c r="G238" s="8">
        <v>-1.9542302175314941E-3</v>
      </c>
      <c r="H238" s="8">
        <v>0.1851621304857396</v>
      </c>
      <c r="I238" s="8">
        <v>-8.396237927548178E-3</v>
      </c>
      <c r="J238" s="9"/>
    </row>
    <row r="239" spans="1:10">
      <c r="A239" s="1">
        <v>45258</v>
      </c>
      <c r="B239" s="7">
        <v>2911194.7727302602</v>
      </c>
      <c r="C239" s="7">
        <v>4554.8900000000003</v>
      </c>
      <c r="D239" s="8">
        <v>-5.9163230809011758E-4</v>
      </c>
      <c r="E239" s="8">
        <v>0.14927674598785257</v>
      </c>
      <c r="F239" s="8">
        <v>-5.9163230809011758E-4</v>
      </c>
      <c r="G239" s="8">
        <v>9.801271528184774E-4</v>
      </c>
      <c r="H239" s="8">
        <v>0.18632374007032082</v>
      </c>
      <c r="I239" s="8">
        <v>-7.4243401555039723E-3</v>
      </c>
      <c r="J239" s="9"/>
    </row>
    <row r="240" spans="1:10">
      <c r="A240" s="1">
        <v>45259</v>
      </c>
      <c r="B240" s="7">
        <v>2911070.0654603597</v>
      </c>
      <c r="C240" s="7">
        <v>4550.58</v>
      </c>
      <c r="D240" s="8">
        <v>-4.2837144071827815E-5</v>
      </c>
      <c r="E240" s="8">
        <v>0.14922751425430625</v>
      </c>
      <c r="F240" s="8">
        <v>-6.3444410832358411E-4</v>
      </c>
      <c r="G240" s="8">
        <v>-9.4623580371877569E-4</v>
      </c>
      <c r="H240" s="8">
        <v>0.18520119807266466</v>
      </c>
      <c r="I240" s="8">
        <v>-8.3635507827487521E-3</v>
      </c>
      <c r="J240" s="9"/>
    </row>
    <row r="241" spans="1:10">
      <c r="A241" s="1">
        <v>45260</v>
      </c>
      <c r="B241" s="7">
        <v>2917451.51405726</v>
      </c>
      <c r="C241" s="7">
        <v>4567.8</v>
      </c>
      <c r="D241" s="8">
        <v>2.1921315713475664E-3</v>
      </c>
      <c r="E241" s="8">
        <v>0.15174677217096444</v>
      </c>
      <c r="F241" s="8">
        <v>0</v>
      </c>
      <c r="G241" s="8">
        <v>3.7841330116161753E-3</v>
      </c>
      <c r="H241" s="8">
        <v>0.18968615705169856</v>
      </c>
      <c r="I241" s="8">
        <v>-4.6110665597437483E-3</v>
      </c>
      <c r="J241" s="9"/>
    </row>
    <row r="242" spans="1:10">
      <c r="A242" s="1">
        <v>45261</v>
      </c>
      <c r="B242" s="7">
        <v>2921963.5338280601</v>
      </c>
      <c r="C242" s="7">
        <v>4594.63</v>
      </c>
      <c r="D242" s="8">
        <v>1.5465620419259363E-3</v>
      </c>
      <c r="E242" s="8">
        <v>0.15352802001071475</v>
      </c>
      <c r="F242" s="8">
        <v>0</v>
      </c>
      <c r="G242" s="8">
        <v>5.873724769035471E-3</v>
      </c>
      <c r="H242" s="8">
        <v>0.19667404609975181</v>
      </c>
      <c r="I242" s="8">
        <v>0</v>
      </c>
      <c r="J242" s="9"/>
    </row>
    <row r="243" spans="1:10">
      <c r="A243" s="1">
        <v>45264</v>
      </c>
      <c r="B243" s="7">
        <v>2932956.03005266</v>
      </c>
      <c r="C243" s="7">
        <v>4569.78</v>
      </c>
      <c r="D243" s="8">
        <v>3.762023754690258E-3</v>
      </c>
      <c r="E243" s="8">
        <v>0.1578676198236959</v>
      </c>
      <c r="F243" s="8">
        <v>0</v>
      </c>
      <c r="G243" s="8">
        <v>-5.4084877345945692E-3</v>
      </c>
      <c r="H243" s="8">
        <v>0.19020184919911354</v>
      </c>
      <c r="I243" s="8">
        <v>-5.4084877345946802E-3</v>
      </c>
      <c r="J243" s="9"/>
    </row>
    <row r="244" spans="1:10">
      <c r="A244" s="1">
        <v>45265</v>
      </c>
      <c r="B244" s="7">
        <v>2934070.4096254604</v>
      </c>
      <c r="C244" s="7">
        <v>4567.18</v>
      </c>
      <c r="D244" s="8">
        <v>3.7995099871324101E-4</v>
      </c>
      <c r="E244" s="8">
        <v>0.15830755278222575</v>
      </c>
      <c r="F244" s="8">
        <v>0</v>
      </c>
      <c r="G244" s="8">
        <v>-5.6895517946142782E-4</v>
      </c>
      <c r="H244" s="8">
        <v>0.18952467769240711</v>
      </c>
      <c r="I244" s="8">
        <v>-5.974365726946429E-3</v>
      </c>
      <c r="J244" s="9"/>
    </row>
    <row r="245" spans="1:10">
      <c r="A245" s="1">
        <v>45266</v>
      </c>
      <c r="B245" s="7">
        <v>2925245.3876594603</v>
      </c>
      <c r="C245" s="7">
        <v>4549.34</v>
      </c>
      <c r="D245" s="8">
        <v>-3.0077744341270307E-3</v>
      </c>
      <c r="E245" s="8">
        <v>0.15482362493811119</v>
      </c>
      <c r="F245" s="8">
        <v>-3.0077744341269197E-3</v>
      </c>
      <c r="G245" s="8">
        <v>-3.9061302598102365E-3</v>
      </c>
      <c r="H245" s="8">
        <v>0.18487823935408176</v>
      </c>
      <c r="I245" s="8">
        <v>-9.8571593360075038E-3</v>
      </c>
      <c r="J245" s="9"/>
    </row>
    <row r="246" spans="1:10">
      <c r="A246" s="1">
        <v>45267</v>
      </c>
      <c r="B246" s="7">
        <v>2931481.88960086</v>
      </c>
      <c r="C246" s="7">
        <v>4585.59</v>
      </c>
      <c r="D246" s="8">
        <v>2.1319585590013901E-3</v>
      </c>
      <c r="E246" s="8">
        <v>0.15728566104943509</v>
      </c>
      <c r="F246" s="8">
        <v>-8.822283255739416E-4</v>
      </c>
      <c r="G246" s="8">
        <v>7.9681887922204986E-3</v>
      </c>
      <c r="H246" s="8">
        <v>0.19431957286104895</v>
      </c>
      <c r="I246" s="8">
        <v>-1.9675142503312593E-3</v>
      </c>
      <c r="J246" s="9"/>
    </row>
    <row r="247" spans="1:10">
      <c r="A247" s="1">
        <v>45268</v>
      </c>
      <c r="B247" s="7">
        <v>2930685.4487010604</v>
      </c>
      <c r="C247" s="7">
        <v>4604.37</v>
      </c>
      <c r="D247" s="8">
        <v>-2.7168542388911199E-4</v>
      </c>
      <c r="E247" s="8">
        <v>0.156971243404052</v>
      </c>
      <c r="F247" s="8">
        <v>-1.1536740608865115E-3</v>
      </c>
      <c r="G247" s="8">
        <v>4.0954381006588214E-3</v>
      </c>
      <c r="H247" s="8">
        <v>0.19921083474410661</v>
      </c>
      <c r="I247" s="8">
        <v>0</v>
      </c>
      <c r="J247" s="9"/>
    </row>
    <row r="248" spans="1:10">
      <c r="A248" s="1">
        <v>45271</v>
      </c>
      <c r="B248" s="7">
        <v>2937651.0375130596</v>
      </c>
      <c r="C248" s="7">
        <v>4622.4399999999996</v>
      </c>
      <c r="D248" s="8">
        <v>2.3767780384231774E-3</v>
      </c>
      <c r="E248" s="8">
        <v>0.15972110724646194</v>
      </c>
      <c r="F248" s="8">
        <v>0</v>
      </c>
      <c r="G248" s="8">
        <v>3.9245325636296791E-3</v>
      </c>
      <c r="H248" s="8">
        <v>0.2039171767157173</v>
      </c>
      <c r="I248" s="8">
        <v>0</v>
      </c>
      <c r="J248" s="9"/>
    </row>
    <row r="249" spans="1:10">
      <c r="A249" s="1">
        <v>45272</v>
      </c>
      <c r="B249" s="7">
        <v>2943883.1330642598</v>
      </c>
      <c r="C249" s="7">
        <v>4643.7</v>
      </c>
      <c r="D249" s="8">
        <v>2.1214553640367395E-3</v>
      </c>
      <c r="E249" s="8">
        <v>0.16218140381021651</v>
      </c>
      <c r="F249" s="8">
        <v>0</v>
      </c>
      <c r="G249" s="8">
        <v>4.599302532861449E-3</v>
      </c>
      <c r="H249" s="8">
        <v>0.2094543560359412</v>
      </c>
      <c r="I249" s="8">
        <v>0</v>
      </c>
      <c r="J249" s="9"/>
    </row>
    <row r="250" spans="1:10">
      <c r="A250" s="1">
        <v>45273</v>
      </c>
      <c r="B250" s="7">
        <v>2945681.4836788597</v>
      </c>
      <c r="C250" s="7">
        <v>4707.09</v>
      </c>
      <c r="D250" s="8">
        <v>6.1087704005702292E-4</v>
      </c>
      <c r="E250" s="8">
        <v>0.16289135374618535</v>
      </c>
      <c r="F250" s="8">
        <v>0</v>
      </c>
      <c r="G250" s="8">
        <v>1.3650752632599072E-2</v>
      </c>
      <c r="H250" s="8">
        <v>0.22596431827060726</v>
      </c>
      <c r="I250" s="8">
        <v>0</v>
      </c>
      <c r="J250" s="9"/>
    </row>
    <row r="251" spans="1:10">
      <c r="A251" s="1">
        <v>45274</v>
      </c>
      <c r="B251" s="7">
        <v>2944599.1942674601</v>
      </c>
      <c r="C251" s="7">
        <v>4719.55</v>
      </c>
      <c r="D251" s="8">
        <v>-3.6741562772357739E-4</v>
      </c>
      <c r="E251" s="8">
        <v>0.16246408928947442</v>
      </c>
      <c r="F251" s="8">
        <v>-3.6741562772357739E-4</v>
      </c>
      <c r="G251" s="8">
        <v>2.6470706954828671E-3</v>
      </c>
      <c r="H251" s="8">
        <v>0.22920953249120912</v>
      </c>
      <c r="I251" s="8">
        <v>0</v>
      </c>
      <c r="J251" s="9"/>
    </row>
    <row r="252" spans="1:10">
      <c r="A252" s="1">
        <v>45275</v>
      </c>
      <c r="B252" s="7">
        <v>2956846.5575433597</v>
      </c>
      <c r="C252" s="7">
        <v>4719.1899999999996</v>
      </c>
      <c r="D252" s="8">
        <v>4.1592632707849742E-3</v>
      </c>
      <c r="E252" s="8">
        <v>0.1672990834796626</v>
      </c>
      <c r="F252" s="8">
        <v>0</v>
      </c>
      <c r="G252" s="8">
        <v>-7.6278458751466438E-5</v>
      </c>
      <c r="H252" s="8">
        <v>0.22911577028258812</v>
      </c>
      <c r="I252" s="8">
        <v>-7.6278458751466438E-5</v>
      </c>
      <c r="J252" s="9"/>
    </row>
    <row r="253" spans="1:10">
      <c r="A253" s="1">
        <v>45278</v>
      </c>
      <c r="B253" s="7">
        <v>2962951.7648278596</v>
      </c>
      <c r="C253" s="7">
        <v>4740.5600000000004</v>
      </c>
      <c r="D253" s="8">
        <v>2.0647697354887473E-3</v>
      </c>
      <c r="E253" s="8">
        <v>0.16970928729949519</v>
      </c>
      <c r="F253" s="8">
        <v>0</v>
      </c>
      <c r="G253" s="8">
        <v>4.5283194785548098E-3</v>
      </c>
      <c r="H253" s="8">
        <v>0.23468159916655762</v>
      </c>
      <c r="I253" s="8">
        <v>0</v>
      </c>
      <c r="J253" s="9"/>
    </row>
    <row r="254" spans="1:10">
      <c r="A254" s="1">
        <v>45279</v>
      </c>
      <c r="B254" s="7">
        <v>2973998.4627038604</v>
      </c>
      <c r="C254" s="7">
        <v>4768.37</v>
      </c>
      <c r="D254" s="8">
        <v>3.7282746236817488E-3</v>
      </c>
      <c r="E254" s="8">
        <v>0.1740702847524187</v>
      </c>
      <c r="F254" s="8">
        <v>0</v>
      </c>
      <c r="G254" s="8">
        <v>5.8663955313296157E-3</v>
      </c>
      <c r="H254" s="8">
        <v>0.24192472978252311</v>
      </c>
      <c r="I254" s="8">
        <v>0</v>
      </c>
      <c r="J254" s="9"/>
    </row>
    <row r="255" spans="1:10">
      <c r="A255" s="1">
        <v>45280</v>
      </c>
      <c r="B255" s="7">
        <v>2863521.4739295598</v>
      </c>
      <c r="C255" s="7">
        <v>4698.3500000000004</v>
      </c>
      <c r="D255" s="8">
        <v>-3.7147628070344885E-2</v>
      </c>
      <c r="E255" s="8">
        <v>0.13045635848599191</v>
      </c>
      <c r="F255" s="8">
        <v>-3.7147628070344885E-2</v>
      </c>
      <c r="G255" s="8">
        <v>-1.4684263175886003E-2</v>
      </c>
      <c r="H255" s="8">
        <v>0.22368798020575542</v>
      </c>
      <c r="I255" s="8">
        <v>-1.4684263175886003E-2</v>
      </c>
      <c r="J255" s="9"/>
    </row>
    <row r="256" spans="1:10">
      <c r="A256" s="1">
        <v>45281</v>
      </c>
      <c r="B256" s="7">
        <v>2869872.06163966</v>
      </c>
      <c r="C256" s="7">
        <v>4746.75</v>
      </c>
      <c r="D256" s="8">
        <v>2.2177545263473153E-3</v>
      </c>
      <c r="E256" s="8">
        <v>0.13296343319186232</v>
      </c>
      <c r="F256" s="8">
        <v>-3.5012257864293628E-2</v>
      </c>
      <c r="G256" s="8">
        <v>1.030148882054327E-2</v>
      </c>
      <c r="H256" s="8">
        <v>0.23629378825367819</v>
      </c>
      <c r="I256" s="8">
        <v>-4.5340441282870625E-3</v>
      </c>
      <c r="J256" s="9"/>
    </row>
    <row r="257" spans="1:10">
      <c r="A257" s="1">
        <v>45282</v>
      </c>
      <c r="B257" s="7">
        <v>2864599.4494926604</v>
      </c>
      <c r="C257" s="7">
        <v>4754.63</v>
      </c>
      <c r="D257" s="8">
        <v>-1.837228989221007E-3</v>
      </c>
      <c r="E257" s="8">
        <v>0.13088191992867482</v>
      </c>
      <c r="F257" s="8">
        <v>-3.6785161318388382E-2</v>
      </c>
      <c r="G257" s="8">
        <v>1.6600832148312428E-3</v>
      </c>
      <c r="H257" s="8">
        <v>0.2383461388201582</v>
      </c>
      <c r="I257" s="8">
        <v>-2.8814878040085423E-3</v>
      </c>
      <c r="J257" s="9"/>
    </row>
    <row r="258" spans="1:10">
      <c r="A258" s="1">
        <v>45285</v>
      </c>
      <c r="B258" s="7">
        <v>2864593.1056357604</v>
      </c>
      <c r="C258" s="7"/>
      <c r="D258" s="8">
        <v>-2.2145703131304373E-6</v>
      </c>
      <c r="E258" s="8">
        <v>0.13087941551114723</v>
      </c>
      <c r="F258" s="8">
        <v>-3.6787294425375316E-2</v>
      </c>
      <c r="G258" s="8"/>
      <c r="H258" s="8">
        <v>0.2383461388201582</v>
      </c>
      <c r="I258" s="8">
        <v>-2.8814878040085423E-3</v>
      </c>
      <c r="J258" s="9"/>
    </row>
    <row r="259" spans="1:10">
      <c r="A259" s="1">
        <v>45286</v>
      </c>
      <c r="B259" s="7">
        <v>2871168.1810106598</v>
      </c>
      <c r="C259" s="7">
        <v>4774.75</v>
      </c>
      <c r="D259" s="8">
        <v>2.2952912097580214E-3</v>
      </c>
      <c r="E259" s="8">
        <v>0.13347511309286619</v>
      </c>
      <c r="F259" s="8">
        <v>-3.457644076914268E-2</v>
      </c>
      <c r="G259" s="8">
        <v>4.2316647141837915E-3</v>
      </c>
      <c r="H259" s="8">
        <v>0.24358640447974911</v>
      </c>
      <c r="I259" s="8">
        <v>0</v>
      </c>
      <c r="J259" s="9"/>
    </row>
    <row r="260" spans="1:10">
      <c r="A260" s="1">
        <v>45287</v>
      </c>
      <c r="B260" s="7">
        <v>2870738.1382170599</v>
      </c>
      <c r="C260" s="7">
        <v>4781.58</v>
      </c>
      <c r="D260" s="8">
        <v>-1.4977972953456042E-4</v>
      </c>
      <c r="E260" s="8">
        <v>0.13330534149699291</v>
      </c>
      <c r="F260" s="8">
        <v>-3.4721041648730688E-2</v>
      </c>
      <c r="G260" s="8">
        <v>1.430441384365766E-3</v>
      </c>
      <c r="H260" s="8">
        <v>0.24536528193775164</v>
      </c>
      <c r="I260" s="8">
        <v>0</v>
      </c>
      <c r="J260" s="9"/>
    </row>
    <row r="261" spans="1:10">
      <c r="A261" s="1">
        <v>45288</v>
      </c>
      <c r="B261" s="7">
        <v>2872859.16715746</v>
      </c>
      <c r="C261" s="7">
        <v>4783.3500000000004</v>
      </c>
      <c r="D261" s="8">
        <v>7.3884444985194975E-4</v>
      </c>
      <c r="E261" s="8">
        <v>0.1341426778585455</v>
      </c>
      <c r="F261" s="8">
        <v>-3.4007850647793991E-2</v>
      </c>
      <c r="G261" s="8">
        <v>3.7017052940679918E-4</v>
      </c>
      <c r="H261" s="8">
        <v>0.24582627946347135</v>
      </c>
      <c r="I261" s="8">
        <v>0</v>
      </c>
      <c r="J261" s="9"/>
    </row>
    <row r="262" spans="1:10">
      <c r="A262" s="1">
        <v>45289</v>
      </c>
      <c r="B262" s="7">
        <v>2883538.2425168604</v>
      </c>
      <c r="C262" s="7">
        <v>4769.83</v>
      </c>
      <c r="D262" s="8">
        <v>3.7172289827094307E-3</v>
      </c>
      <c r="E262" s="8">
        <v>0.13835854589120888</v>
      </c>
      <c r="F262" s="8">
        <v>-3.0417036633152206E-2</v>
      </c>
      <c r="G262" s="8">
        <v>-2.8264709879060046E-3</v>
      </c>
      <c r="H262" s="8">
        <v>0.24230498762859698</v>
      </c>
      <c r="I262" s="8">
        <v>-2.8264709879060046E-3</v>
      </c>
      <c r="J262" s="9"/>
    </row>
    <row r="263" spans="1:10">
      <c r="A263" s="1">
        <v>45292</v>
      </c>
      <c r="B263" s="7">
        <v>2883544.5958511597</v>
      </c>
      <c r="C263" s="7"/>
      <c r="D263" s="8">
        <v>2.2033119608799723E-6</v>
      </c>
      <c r="E263" s="8">
        <v>0.13836105405020871</v>
      </c>
      <c r="F263" s="8">
        <v>-3.0414900339412076E-2</v>
      </c>
      <c r="G263" s="8"/>
      <c r="H263" s="8">
        <v>0.24230498762859698</v>
      </c>
      <c r="I263" s="8">
        <v>-2.8264709879060046E-3</v>
      </c>
      <c r="J263" s="9"/>
    </row>
    <row r="264" spans="1:10">
      <c r="A264" s="1">
        <v>45293</v>
      </c>
      <c r="B264" s="7">
        <v>2891468.3328861604</v>
      </c>
      <c r="C264" s="7">
        <v>4742.83</v>
      </c>
      <c r="D264" s="8">
        <v>2.7479155503269403E-3</v>
      </c>
      <c r="E264" s="8">
        <v>0.14148917409251993</v>
      </c>
      <c r="F264" s="8">
        <v>-2.775056236668938E-2</v>
      </c>
      <c r="G264" s="8">
        <v>-5.6605790982068305E-3</v>
      </c>
      <c r="H264" s="8">
        <v>0.23527282198202837</v>
      </c>
      <c r="I264" s="8">
        <v>-8.4710506235170513E-3</v>
      </c>
      <c r="J264" s="9"/>
    </row>
    <row r="265" spans="1:10">
      <c r="A265" s="1">
        <v>45294</v>
      </c>
      <c r="B265" s="7">
        <v>2886178.8551321598</v>
      </c>
      <c r="C265" s="7">
        <v>4704.8100000000004</v>
      </c>
      <c r="D265" s="8">
        <v>-1.8293396797193218E-3</v>
      </c>
      <c r="E265" s="8">
        <v>0.13940100265238242</v>
      </c>
      <c r="F265" s="8">
        <v>-2.9529136841536796E-2</v>
      </c>
      <c r="G265" s="8">
        <v>-8.0163109367190621E-3</v>
      </c>
      <c r="H265" s="8">
        <v>0.22537049094934192</v>
      </c>
      <c r="I265" s="8">
        <v>-1.6419454984477388E-2</v>
      </c>
      <c r="J265" s="9"/>
    </row>
    <row r="266" spans="1:10">
      <c r="A266" s="1">
        <v>45295</v>
      </c>
      <c r="B266" s="7">
        <v>2885592.6121988604</v>
      </c>
      <c r="C266" s="7">
        <v>4688.68</v>
      </c>
      <c r="D266" s="8">
        <v>-2.0312079144257922E-4</v>
      </c>
      <c r="E266" s="8">
        <v>0.13916956661895319</v>
      </c>
      <c r="F266" s="8">
        <v>-2.9726259651333575E-2</v>
      </c>
      <c r="G266" s="8">
        <v>-3.4284062480738342E-3</v>
      </c>
      <c r="H266" s="8">
        <v>0.22116942310196586</v>
      </c>
      <c r="I266" s="8">
        <v>-1.9791568670492476E-2</v>
      </c>
      <c r="J266" s="9"/>
    </row>
    <row r="267" spans="1:10">
      <c r="A267" s="1">
        <v>45296</v>
      </c>
      <c r="B267" s="7">
        <v>2877194.1367864599</v>
      </c>
      <c r="C267" s="7">
        <v>4697.24</v>
      </c>
      <c r="D267" s="8">
        <v>-2.9104854846438988E-3</v>
      </c>
      <c r="E267" s="8">
        <v>0.13585403013076069</v>
      </c>
      <c r="F267" s="8">
        <v>-3.2550227288749456E-2</v>
      </c>
      <c r="G267" s="8">
        <v>1.8256737503945519E-3</v>
      </c>
      <c r="H267" s="8">
        <v>0.22339888006250752</v>
      </c>
      <c r="I267" s="8">
        <v>-1.8002027867498827E-2</v>
      </c>
      <c r="J267" s="9"/>
    </row>
    <row r="268" spans="1:10">
      <c r="A268" s="1">
        <v>45299</v>
      </c>
      <c r="B268" s="7">
        <v>2875007.8269635597</v>
      </c>
      <c r="C268" s="7">
        <v>4763.54</v>
      </c>
      <c r="D268" s="8">
        <v>-7.5987567017010704E-4</v>
      </c>
      <c r="E268" s="8">
        <v>0.1349909222883996</v>
      </c>
      <c r="F268" s="8">
        <v>-3.3285368833144369E-2</v>
      </c>
      <c r="G268" s="8">
        <v>1.4114671594383177E-2</v>
      </c>
      <c r="H268" s="8">
        <v>0.24066675348352606</v>
      </c>
      <c r="I268" s="8">
        <v>-4.1414489844983082E-3</v>
      </c>
      <c r="J268" s="9"/>
    </row>
    <row r="269" spans="1:10">
      <c r="A269" s="1">
        <v>45300</v>
      </c>
      <c r="B269" s="7">
        <v>2880061.2762054596</v>
      </c>
      <c r="C269" s="7">
        <v>4756.5</v>
      </c>
      <c r="D269" s="8">
        <v>1.7577166901967534E-3</v>
      </c>
      <c r="E269" s="8">
        <v>0.13698591477572775</v>
      </c>
      <c r="F269" s="8">
        <v>-3.158615839128498E-2</v>
      </c>
      <c r="G269" s="8">
        <v>-1.4778924917183689E-3</v>
      </c>
      <c r="H269" s="8">
        <v>0.23883318140382825</v>
      </c>
      <c r="I269" s="8">
        <v>-5.6132208598576039E-3</v>
      </c>
      <c r="J269" s="9"/>
    </row>
    <row r="270" spans="1:10">
      <c r="A270" s="1">
        <v>45301</v>
      </c>
      <c r="B270" s="7">
        <v>2878923.2478566598</v>
      </c>
      <c r="C270" s="7">
        <v>4783.45</v>
      </c>
      <c r="D270" s="8">
        <v>-3.9514032503473739E-4</v>
      </c>
      <c r="E270" s="8">
        <v>0.13653664579180336</v>
      </c>
      <c r="F270" s="8">
        <v>-3.1968817751426348E-2</v>
      </c>
      <c r="G270" s="8">
        <v>5.6659308314936929E-3</v>
      </c>
      <c r="H270" s="8">
        <v>0.24585232452142169</v>
      </c>
      <c r="I270" s="8">
        <v>0</v>
      </c>
      <c r="J270" s="9"/>
    </row>
    <row r="271" spans="1:10">
      <c r="A271" s="1">
        <v>45302</v>
      </c>
      <c r="B271" s="7">
        <v>2879681.0264663603</v>
      </c>
      <c r="C271" s="7">
        <v>4780.24</v>
      </c>
      <c r="D271" s="8">
        <v>2.6321598196998863E-4</v>
      </c>
      <c r="E271" s="8">
        <v>0.13683580040107035</v>
      </c>
      <c r="F271" s="8">
        <v>-3.1714016473213258E-2</v>
      </c>
      <c r="G271" s="8">
        <v>-6.7106377196379796E-4</v>
      </c>
      <c r="H271" s="8">
        <v>0.2450162781612184</v>
      </c>
      <c r="I271" s="8">
        <v>-6.7106377196390898E-4</v>
      </c>
      <c r="J271" s="9"/>
    </row>
    <row r="272" spans="1:10">
      <c r="A272" s="1">
        <v>45303</v>
      </c>
      <c r="B272" s="7">
        <v>2881478.8679070603</v>
      </c>
      <c r="C272" s="7">
        <v>4783.83</v>
      </c>
      <c r="D272" s="8">
        <v>6.2431964657760908E-4</v>
      </c>
      <c r="E272" s="8">
        <v>0.13754554932619345</v>
      </c>
      <c r="F272" s="8">
        <v>-3.1109496510191792E-2</v>
      </c>
      <c r="G272" s="8">
        <v>7.5100831757413111E-4</v>
      </c>
      <c r="H272" s="8">
        <v>0.24595129574163277</v>
      </c>
      <c r="I272" s="8">
        <v>0</v>
      </c>
      <c r="J272" s="9"/>
    </row>
    <row r="273" spans="1:10">
      <c r="A273" s="1">
        <v>45306</v>
      </c>
      <c r="B273" s="7">
        <v>2881510.73400506</v>
      </c>
      <c r="C273" s="7"/>
      <c r="D273" s="8">
        <v>1.1058938642394267E-5</v>
      </c>
      <c r="E273" s="8">
        <v>0.13755812937262646</v>
      </c>
      <c r="F273" s="8">
        <v>-3.1098781609562476E-2</v>
      </c>
      <c r="G273" s="8"/>
      <c r="H273" s="8">
        <v>0.24595129574163277</v>
      </c>
      <c r="I273" s="8">
        <v>0</v>
      </c>
      <c r="J273" s="9"/>
    </row>
    <row r="274" spans="1:10">
      <c r="A274" s="1">
        <v>45307</v>
      </c>
      <c r="B274" s="7">
        <v>2887563.8324809596</v>
      </c>
      <c r="C274" s="7">
        <v>4765.9799999999996</v>
      </c>
      <c r="D274" s="8">
        <v>2.1006683766491285E-3</v>
      </c>
      <c r="E274" s="8">
        <v>0.13994776176159962</v>
      </c>
      <c r="F274" s="8">
        <v>-2.9063441459992845E-2</v>
      </c>
      <c r="G274" s="8">
        <v>-3.7313198838587747E-3</v>
      </c>
      <c r="H274" s="8">
        <v>0.24130225289751239</v>
      </c>
      <c r="I274" s="8">
        <v>-3.7313198838587747E-3</v>
      </c>
      <c r="J274" s="9"/>
    </row>
    <row r="275" spans="1:10">
      <c r="A275" s="1">
        <v>45308</v>
      </c>
      <c r="B275" s="7">
        <v>2885668.7992156604</v>
      </c>
      <c r="C275" s="7">
        <v>4739.21</v>
      </c>
      <c r="D275" s="8">
        <v>-6.5627406881285655E-4</v>
      </c>
      <c r="E275" s="8">
        <v>0.13919964360575432</v>
      </c>
      <c r="F275" s="8">
        <v>-2.9700641945825001E-2</v>
      </c>
      <c r="G275" s="8">
        <v>-5.6168930629166836E-3</v>
      </c>
      <c r="H275" s="8">
        <v>0.23432999088422957</v>
      </c>
      <c r="I275" s="8">
        <v>-9.3272545220042247E-3</v>
      </c>
      <c r="J275" s="9"/>
    </row>
    <row r="276" spans="1:10">
      <c r="A276" s="1">
        <v>45309</v>
      </c>
      <c r="B276" s="7">
        <v>2884562.6357708601</v>
      </c>
      <c r="C276" s="7">
        <v>4780.9399999999996</v>
      </c>
      <c r="D276" s="8">
        <v>-3.8333000831591857E-4</v>
      </c>
      <c r="E276" s="8">
        <v>0.13876295419689733</v>
      </c>
      <c r="F276" s="8">
        <v>-3.0072586806816903E-2</v>
      </c>
      <c r="G276" s="8">
        <v>8.8052650125229892E-3</v>
      </c>
      <c r="H276" s="8">
        <v>0.24519859356687035</v>
      </c>
      <c r="I276" s="8">
        <v>-6.0411845738672643E-4</v>
      </c>
      <c r="J276" s="9"/>
    </row>
    <row r="277" spans="1:10">
      <c r="A277" s="1">
        <v>45310</v>
      </c>
      <c r="B277" s="7">
        <v>2884381.9623240596</v>
      </c>
      <c r="C277" s="7">
        <v>4839.8100000000004</v>
      </c>
      <c r="D277" s="8">
        <v>-6.2634606910583202E-5</v>
      </c>
      <c r="E277" s="8">
        <v>0.13869162822689685</v>
      </c>
      <c r="F277" s="8">
        <v>-3.0133337829074125E-2</v>
      </c>
      <c r="G277" s="8">
        <v>1.2313478102632613E-2</v>
      </c>
      <c r="H277" s="8">
        <v>0.26053131918218497</v>
      </c>
      <c r="I277" s="8">
        <v>0</v>
      </c>
      <c r="J277" s="9"/>
    </row>
    <row r="278" spans="1:10">
      <c r="A278" s="1">
        <v>45313</v>
      </c>
      <c r="B278" s="7">
        <v>2886385.7750614602</v>
      </c>
      <c r="C278" s="7">
        <v>4850.43</v>
      </c>
      <c r="D278" s="8">
        <v>6.9471129814790977E-4</v>
      </c>
      <c r="E278" s="8">
        <v>0.13948269016613257</v>
      </c>
      <c r="F278" s="8">
        <v>-2.9459560501166937E-2</v>
      </c>
      <c r="G278" s="8">
        <v>2.194301015948863E-3</v>
      </c>
      <c r="H278" s="8">
        <v>0.26329730433650189</v>
      </c>
      <c r="I278" s="8">
        <v>0</v>
      </c>
      <c r="J278" s="9"/>
    </row>
    <row r="279" spans="1:10">
      <c r="A279" s="1">
        <v>45314</v>
      </c>
      <c r="B279" s="7">
        <v>2893018.9491591603</v>
      </c>
      <c r="C279" s="7">
        <v>4864.6000000000004</v>
      </c>
      <c r="D279" s="8">
        <v>2.2980899348281625E-3</v>
      </c>
      <c r="E279" s="8">
        <v>0.14210132386731433</v>
      </c>
      <c r="F279" s="8">
        <v>-2.7229171285810927E-2</v>
      </c>
      <c r="G279" s="8">
        <v>2.9213904746590025E-3</v>
      </c>
      <c r="H279" s="8">
        <v>0.26698788904805304</v>
      </c>
      <c r="I279" s="8">
        <v>0</v>
      </c>
      <c r="J279" s="9"/>
    </row>
    <row r="280" spans="1:10">
      <c r="A280" s="1">
        <v>45315</v>
      </c>
      <c r="B280" s="7">
        <v>2887817.4416881604</v>
      </c>
      <c r="C280" s="7">
        <v>4868.55</v>
      </c>
      <c r="D280" s="8">
        <v>-1.7979514003915176E-3</v>
      </c>
      <c r="E280" s="8">
        <v>0.14004788119267819</v>
      </c>
      <c r="F280" s="8">
        <v>-2.8978165959557489E-2</v>
      </c>
      <c r="G280" s="8">
        <v>8.1198865271558951E-4</v>
      </c>
      <c r="H280" s="8">
        <v>0.26801666883708819</v>
      </c>
      <c r="I280" s="8">
        <v>0</v>
      </c>
      <c r="J280" s="9"/>
    </row>
    <row r="281" spans="1:10">
      <c r="A281" s="1">
        <v>45316</v>
      </c>
      <c r="B281" s="7">
        <v>2896574.1029953603</v>
      </c>
      <c r="C281" s="7">
        <v>4894.16</v>
      </c>
      <c r="D281" s="8">
        <v>3.0322766185943983E-3</v>
      </c>
      <c r="E281" s="8">
        <v>0.14350482172689683</v>
      </c>
      <c r="F281" s="8">
        <v>-2.6033759156051994E-2</v>
      </c>
      <c r="G281" s="8">
        <v>5.2602931057501578E-3</v>
      </c>
      <c r="H281" s="8">
        <v>0.27468680817814817</v>
      </c>
      <c r="I281" s="8">
        <v>0</v>
      </c>
      <c r="J281" s="9"/>
    </row>
    <row r="282" spans="1:10">
      <c r="A282" s="1">
        <v>45317</v>
      </c>
      <c r="B282" s="7">
        <v>2900372.1602038601</v>
      </c>
      <c r="C282" s="7">
        <v>4890.97</v>
      </c>
      <c r="D282" s="8">
        <v>1.3112239057071484E-3</v>
      </c>
      <c r="E282" s="8">
        <v>0.1450042125854365</v>
      </c>
      <c r="F282" s="8">
        <v>-2.475667133770576E-2</v>
      </c>
      <c r="G282" s="8">
        <v>-6.517972440622799E-4</v>
      </c>
      <c r="H282" s="8">
        <v>0.27385597082953517</v>
      </c>
      <c r="I282" s="8">
        <v>-6.517972440622799E-4</v>
      </c>
      <c r="J282" s="9"/>
    </row>
    <row r="283" spans="1:10">
      <c r="A283" s="1">
        <v>45320</v>
      </c>
      <c r="B283" s="7">
        <v>2907605.2615986597</v>
      </c>
      <c r="C283" s="7">
        <v>4927.93</v>
      </c>
      <c r="D283" s="8">
        <v>2.4938528558662298E-3</v>
      </c>
      <c r="E283" s="8">
        <v>0.14785968461097165</v>
      </c>
      <c r="F283" s="8">
        <v>-2.2324557977356663E-2</v>
      </c>
      <c r="G283" s="8">
        <v>7.5567832147815928E-3</v>
      </c>
      <c r="H283" s="8">
        <v>0.28348222424794911</v>
      </c>
      <c r="I283" s="8">
        <v>0</v>
      </c>
      <c r="J283" s="9"/>
    </row>
    <row r="284" spans="1:10">
      <c r="A284" s="1">
        <v>45321</v>
      </c>
      <c r="B284" s="7">
        <v>2911387.27248016</v>
      </c>
      <c r="C284" s="7">
        <v>4924.97</v>
      </c>
      <c r="D284" s="8">
        <v>1.3007305123051704E-3</v>
      </c>
      <c r="E284" s="8">
        <v>0.14935274072659022</v>
      </c>
      <c r="F284" s="8">
        <v>-2.1052865698786283E-2</v>
      </c>
      <c r="G284" s="8">
        <v>-6.0065788272156695E-4</v>
      </c>
      <c r="H284" s="8">
        <v>0.28271129053262167</v>
      </c>
      <c r="I284" s="8">
        <v>-6.0065788272145593E-4</v>
      </c>
      <c r="J284" s="9"/>
    </row>
    <row r="285" spans="1:10">
      <c r="A285" s="1">
        <v>45322</v>
      </c>
      <c r="B285" s="7">
        <v>2900768.7113795597</v>
      </c>
      <c r="C285" s="7">
        <v>4845.6499999999996</v>
      </c>
      <c r="D285" s="8">
        <v>-3.647251329622847E-3</v>
      </c>
      <c r="E285" s="8">
        <v>0.1451607624147695</v>
      </c>
      <c r="F285" s="8">
        <v>-2.4623331935996862E-2</v>
      </c>
      <c r="G285" s="8">
        <v>-1.6105681862021659E-2</v>
      </c>
      <c r="H285" s="8">
        <v>0.26205235056648002</v>
      </c>
      <c r="I285" s="8">
        <v>-1.669666573997608E-2</v>
      </c>
      <c r="J285" s="9"/>
    </row>
    <row r="286" spans="1:10">
      <c r="A286" s="1">
        <v>45323</v>
      </c>
      <c r="B286" s="7">
        <v>2903605.5218118597</v>
      </c>
      <c r="C286" s="7">
        <v>4906.1899999999996</v>
      </c>
      <c r="D286" s="8">
        <v>9.7795126552879807E-4</v>
      </c>
      <c r="E286" s="8">
        <v>0.14628067383160692</v>
      </c>
      <c r="F286" s="8">
        <v>-2.3669461089096511E-2</v>
      </c>
      <c r="G286" s="8">
        <v>1.2493679898465615E-2</v>
      </c>
      <c r="H286" s="8">
        <v>0.27782002864956379</v>
      </c>
      <c r="I286" s="8">
        <v>-4.4115886386374425E-3</v>
      </c>
      <c r="J286" s="9"/>
    </row>
    <row r="287" spans="1:10">
      <c r="A287" s="1">
        <v>45324</v>
      </c>
      <c r="B287" s="7">
        <v>2906291.7073862599</v>
      </c>
      <c r="C287" s="7">
        <v>4958.6099999999997</v>
      </c>
      <c r="D287" s="8">
        <v>9.251207005296358E-4</v>
      </c>
      <c r="E287" s="8">
        <v>0.14734112181158565</v>
      </c>
      <c r="F287" s="8">
        <v>-2.2766237496990693E-2</v>
      </c>
      <c r="G287" s="8">
        <v>1.0684461873673889E-2</v>
      </c>
      <c r="H287" s="8">
        <v>0.29147284802708695</v>
      </c>
      <c r="I287" s="8">
        <v>0</v>
      </c>
      <c r="J287" s="9"/>
    </row>
    <row r="288" spans="1:10">
      <c r="A288" s="1">
        <v>45327</v>
      </c>
      <c r="B288" s="7">
        <v>2911272.4494626597</v>
      </c>
      <c r="C288" s="7">
        <v>4942.8100000000004</v>
      </c>
      <c r="D288" s="8">
        <v>1.7137791308907691E-3</v>
      </c>
      <c r="E288" s="8">
        <v>0.14930741108215906</v>
      </c>
      <c r="F288" s="8">
        <v>-2.1091474668811228E-2</v>
      </c>
      <c r="G288" s="8">
        <v>-3.18637682737688E-3</v>
      </c>
      <c r="H288" s="8">
        <v>0.28735772887094702</v>
      </c>
      <c r="I288" s="8">
        <v>-3.18637682737688E-3</v>
      </c>
      <c r="J288" s="9"/>
    </row>
    <row r="289" spans="1:10">
      <c r="A289" s="1">
        <v>45328</v>
      </c>
      <c r="B289" s="7">
        <v>2917846.5604706602</v>
      </c>
      <c r="C289" s="7">
        <v>4954.2299999999996</v>
      </c>
      <c r="D289" s="8">
        <v>2.2581572567053065E-3</v>
      </c>
      <c r="E289" s="8">
        <v>0.15190272795267945</v>
      </c>
      <c r="F289" s="8">
        <v>-1.8880945278683892E-2</v>
      </c>
      <c r="G289" s="8">
        <v>2.310426660138587E-3</v>
      </c>
      <c r="H289" s="8">
        <v>0.290332074488866</v>
      </c>
      <c r="I289" s="8">
        <v>-8.8331205720948436E-4</v>
      </c>
      <c r="J289" s="9"/>
    </row>
    <row r="290" spans="1:10">
      <c r="A290" s="1">
        <v>45329</v>
      </c>
      <c r="B290" s="7">
        <v>2924482.7393462602</v>
      </c>
      <c r="C290" s="7">
        <v>4995.0600000000004</v>
      </c>
      <c r="D290" s="8">
        <v>2.2743412780861227E-3</v>
      </c>
      <c r="E290" s="8">
        <v>0.15452254787520214</v>
      </c>
      <c r="F290" s="8">
        <v>-1.6649545713814495E-2</v>
      </c>
      <c r="G290" s="8">
        <v>8.2414421615468747E-3</v>
      </c>
      <c r="H290" s="8">
        <v>0.30096627164995482</v>
      </c>
      <c r="I290" s="8">
        <v>0</v>
      </c>
      <c r="J290" s="9"/>
    </row>
    <row r="291" spans="1:10">
      <c r="A291" s="1">
        <v>45330</v>
      </c>
      <c r="B291" s="7">
        <v>2928411.03656766</v>
      </c>
      <c r="C291" s="7">
        <v>4997.91</v>
      </c>
      <c r="D291" s="8">
        <v>1.343245138207827E-3</v>
      </c>
      <c r="E291" s="8">
        <v>0.15607335467458672</v>
      </c>
      <c r="F291" s="8">
        <v>-1.5328664996940189E-2</v>
      </c>
      <c r="G291" s="8">
        <v>5.7056371695218822E-4</v>
      </c>
      <c r="H291" s="8">
        <v>0.30170855580153688</v>
      </c>
      <c r="I291" s="8">
        <v>0</v>
      </c>
      <c r="J291" s="9"/>
    </row>
    <row r="292" spans="1:10">
      <c r="A292" s="1">
        <v>45331</v>
      </c>
      <c r="B292" s="7">
        <v>2930448.1157566598</v>
      </c>
      <c r="C292" s="7">
        <v>5026.6099999999997</v>
      </c>
      <c r="D292" s="8">
        <v>6.9562611380780126E-4</v>
      </c>
      <c r="E292" s="8">
        <v>0.15687754948957577</v>
      </c>
      <c r="F292" s="8">
        <v>-1.4643701902794071E-2</v>
      </c>
      <c r="G292" s="8">
        <v>5.7424003233350618E-3</v>
      </c>
      <c r="H292" s="8">
        <v>0.30918348743325974</v>
      </c>
      <c r="I292" s="8">
        <v>0</v>
      </c>
      <c r="J292" s="9"/>
    </row>
    <row r="293" spans="1:10">
      <c r="A293" s="1">
        <v>45334</v>
      </c>
      <c r="B293" s="7">
        <v>2928916.1053546602</v>
      </c>
      <c r="C293" s="7">
        <v>5021.84</v>
      </c>
      <c r="D293" s="8">
        <v>-5.2279048851344712E-4</v>
      </c>
      <c r="E293" s="8">
        <v>0.15627274491032783</v>
      </c>
      <c r="F293" s="8">
        <v>-1.5158836803236153E-2</v>
      </c>
      <c r="G293" s="8">
        <v>-9.4894968975101079E-4</v>
      </c>
      <c r="H293" s="8">
        <v>0.3079411381690329</v>
      </c>
      <c r="I293" s="8">
        <v>-9.4894968975089977E-4</v>
      </c>
      <c r="J293" s="9"/>
    </row>
    <row r="294" spans="1:10">
      <c r="A294" s="1">
        <v>45335</v>
      </c>
      <c r="B294" s="7">
        <v>2920469.49066066</v>
      </c>
      <c r="C294" s="7">
        <v>4953.17</v>
      </c>
      <c r="D294" s="8">
        <v>-2.8838704797853332E-3</v>
      </c>
      <c r="E294" s="8">
        <v>0.15293820407470049</v>
      </c>
      <c r="F294" s="8">
        <v>-1.7998991161056743E-2</v>
      </c>
      <c r="G294" s="8">
        <v>-1.3674270785210219E-2</v>
      </c>
      <c r="H294" s="8">
        <v>0.29005599687459349</v>
      </c>
      <c r="I294" s="8">
        <v>-1.4610244279941953E-2</v>
      </c>
      <c r="J294" s="9"/>
    </row>
    <row r="295" spans="1:10">
      <c r="A295" s="1">
        <v>45336</v>
      </c>
      <c r="B295" s="7">
        <v>2928665.7183826603</v>
      </c>
      <c r="C295" s="7">
        <v>5000.62</v>
      </c>
      <c r="D295" s="8">
        <v>2.8064760642803055E-3</v>
      </c>
      <c r="E295" s="8">
        <v>0.15617389754803046</v>
      </c>
      <c r="F295" s="8">
        <v>-1.5243028834651229E-2</v>
      </c>
      <c r="G295" s="8">
        <v>9.5797236921002504E-3</v>
      </c>
      <c r="H295" s="8">
        <v>0.30241437687198913</v>
      </c>
      <c r="I295" s="8">
        <v>-5.1704826911175283E-3</v>
      </c>
      <c r="J295" s="9"/>
    </row>
    <row r="296" spans="1:10">
      <c r="A296" s="1">
        <v>45337</v>
      </c>
      <c r="B296" s="7">
        <v>2933973.7830096604</v>
      </c>
      <c r="C296" s="7">
        <v>5029.7299999999996</v>
      </c>
      <c r="D296" s="8">
        <v>1.8124515180009126E-3</v>
      </c>
      <c r="E296" s="8">
        <v>0.15826940668371448</v>
      </c>
      <c r="F296" s="8">
        <v>-1.3458204567400545E-2</v>
      </c>
      <c r="G296" s="8">
        <v>5.8212781615079034E-3</v>
      </c>
      <c r="H296" s="8">
        <v>0.30999609324130795</v>
      </c>
      <c r="I296" s="8">
        <v>0</v>
      </c>
      <c r="J296" s="9"/>
    </row>
    <row r="297" spans="1:10">
      <c r="A297" s="1">
        <v>45338</v>
      </c>
      <c r="B297" s="7">
        <v>2926728.5181022603</v>
      </c>
      <c r="C297" s="7">
        <v>5005.57</v>
      </c>
      <c r="D297" s="8">
        <v>-2.4694375080502873E-3</v>
      </c>
      <c r="E297" s="8">
        <v>0.15540913276642265</v>
      </c>
      <c r="F297" s="8">
        <v>-1.5894407880300943E-2</v>
      </c>
      <c r="G297" s="8">
        <v>-4.8034387531735723E-3</v>
      </c>
      <c r="H297" s="8">
        <v>0.30370360724052659</v>
      </c>
      <c r="I297" s="8">
        <v>-4.8034387531736833E-3</v>
      </c>
      <c r="J297" s="9"/>
    </row>
    <row r="298" spans="1:10">
      <c r="A298" s="1">
        <v>45341</v>
      </c>
      <c r="B298" s="7">
        <v>2926715.6877560597</v>
      </c>
      <c r="C298" s="7"/>
      <c r="D298" s="8">
        <v>-4.3838525237704928E-6</v>
      </c>
      <c r="E298" s="8">
        <v>0.15540406762318004</v>
      </c>
      <c r="F298" s="8">
        <v>-1.5898722054084602E-2</v>
      </c>
      <c r="G298" s="8"/>
      <c r="H298" s="8">
        <v>0.30370360724052659</v>
      </c>
      <c r="I298" s="8">
        <v>-4.8034387531736833E-3</v>
      </c>
      <c r="J298" s="9"/>
    </row>
    <row r="299" spans="1:10">
      <c r="A299" s="1">
        <v>45342</v>
      </c>
      <c r="B299" s="7">
        <v>2929720.6816720599</v>
      </c>
      <c r="C299" s="7">
        <v>4975.51</v>
      </c>
      <c r="D299" s="8">
        <v>1.0267460992441357E-3</v>
      </c>
      <c r="E299" s="8">
        <v>0.15659037424266287</v>
      </c>
      <c r="F299" s="8">
        <v>-1.4888299905692515E-2</v>
      </c>
      <c r="G299" s="8">
        <v>-6.0053100845657292E-3</v>
      </c>
      <c r="H299" s="8">
        <v>0.29587446282068042</v>
      </c>
      <c r="I299" s="8">
        <v>-1.0779902698554222E-2</v>
      </c>
      <c r="J299" s="9"/>
    </row>
    <row r="300" spans="1:10">
      <c r="A300" s="1">
        <v>45343</v>
      </c>
      <c r="B300" s="7">
        <v>2921199.2077738596</v>
      </c>
      <c r="C300" s="7">
        <v>4981.8</v>
      </c>
      <c r="D300" s="8">
        <v>-2.9086301474094967E-3</v>
      </c>
      <c r="E300" s="8">
        <v>0.1532262806119371</v>
      </c>
      <c r="F300" s="8">
        <v>-1.7753625495152581E-2</v>
      </c>
      <c r="G300" s="8">
        <v>1.2641920124771833E-3</v>
      </c>
      <c r="H300" s="8">
        <v>0.29751269696575156</v>
      </c>
      <c r="I300" s="8">
        <v>-9.5293385529637842E-3</v>
      </c>
      <c r="J300" s="9"/>
    </row>
    <row r="301" spans="1:10">
      <c r="A301" s="1">
        <v>45344</v>
      </c>
      <c r="B301" s="7">
        <v>2935255.6626582602</v>
      </c>
      <c r="C301" s="7">
        <v>5087.03</v>
      </c>
      <c r="D301" s="8">
        <v>4.811878233772493E-3</v>
      </c>
      <c r="E301" s="8">
        <v>0.15877546505022799</v>
      </c>
      <c r="F301" s="8">
        <v>-1.3027175545470837E-2</v>
      </c>
      <c r="G301" s="8">
        <v>2.1122887309807714E-2</v>
      </c>
      <c r="H301" s="8">
        <v>0.32491991144680377</v>
      </c>
      <c r="I301" s="8">
        <v>0</v>
      </c>
      <c r="J301" s="9"/>
    </row>
    <row r="302" spans="1:10">
      <c r="A302" s="1">
        <v>45345</v>
      </c>
      <c r="B302" s="7">
        <v>2943079.8326599598</v>
      </c>
      <c r="C302" s="7">
        <v>5088.8</v>
      </c>
      <c r="D302" s="8">
        <v>2.6655838199163284E-3</v>
      </c>
      <c r="E302" s="8">
        <v>0.16186427818078197</v>
      </c>
      <c r="F302" s="8">
        <v>-1.0396316753907731E-2</v>
      </c>
      <c r="G302" s="8">
        <v>3.4794369209545373E-4</v>
      </c>
      <c r="H302" s="8">
        <v>0.32538090897252325</v>
      </c>
      <c r="I302" s="8">
        <v>0</v>
      </c>
      <c r="J302" s="9"/>
    </row>
    <row r="303" spans="1:10">
      <c r="A303" s="1">
        <v>45348</v>
      </c>
      <c r="B303" s="7">
        <v>2944661.8722302597</v>
      </c>
      <c r="C303" s="7">
        <v>5069.53</v>
      </c>
      <c r="D303" s="8">
        <v>5.375455849834232E-4</v>
      </c>
      <c r="E303" s="8">
        <v>0.16248883319386809</v>
      </c>
      <c r="F303" s="8">
        <v>-9.8643596630952901E-3</v>
      </c>
      <c r="G303" s="8">
        <v>-3.7867473667663187E-3</v>
      </c>
      <c r="H303" s="8">
        <v>0.32036202630550914</v>
      </c>
      <c r="I303" s="8">
        <v>-3.7867473667663187E-3</v>
      </c>
      <c r="J303" s="9"/>
    </row>
    <row r="304" spans="1:10">
      <c r="A304" s="1">
        <v>45349</v>
      </c>
      <c r="B304" s="7">
        <v>2948083.3392715603</v>
      </c>
      <c r="C304" s="7">
        <v>5078.18</v>
      </c>
      <c r="D304" s="8">
        <v>1.1619218741434345E-3</v>
      </c>
      <c r="E304" s="8">
        <v>0.16383955439760345</v>
      </c>
      <c r="F304" s="8">
        <v>-8.713899404218961E-3</v>
      </c>
      <c r="G304" s="8">
        <v>1.7062725735916828E-3</v>
      </c>
      <c r="H304" s="8">
        <v>0.32261492381820611</v>
      </c>
      <c r="I304" s="8">
        <v>-2.0869360163497941E-3</v>
      </c>
      <c r="J304" s="9"/>
    </row>
    <row r="305" spans="1:10">
      <c r="A305" s="1">
        <v>45350</v>
      </c>
      <c r="B305" s="7">
        <v>2953915.6213726597</v>
      </c>
      <c r="C305" s="7">
        <v>5069.76</v>
      </c>
      <c r="D305" s="8">
        <v>1.9783301317868318E-3</v>
      </c>
      <c r="E305" s="8">
        <v>0.16614201325663358</v>
      </c>
      <c r="F305" s="8">
        <v>-6.7528082421888236E-3</v>
      </c>
      <c r="G305" s="8">
        <v>-1.6580743494716277E-3</v>
      </c>
      <c r="H305" s="8">
        <v>0.3204219299387947</v>
      </c>
      <c r="I305" s="8">
        <v>-3.7415500707437266E-3</v>
      </c>
      <c r="J305" s="9"/>
    </row>
    <row r="306" spans="1:10">
      <c r="A306" s="1">
        <v>45351</v>
      </c>
      <c r="B306" s="7">
        <v>2958107.7382226596</v>
      </c>
      <c r="C306" s="7">
        <v>5096.2700000000004</v>
      </c>
      <c r="D306" s="8">
        <v>1.419172849646877E-3</v>
      </c>
      <c r="E306" s="8">
        <v>0.16779697034067986</v>
      </c>
      <c r="F306" s="8">
        <v>-5.3432187946581555E-3</v>
      </c>
      <c r="G306" s="8">
        <v>5.229044372909275E-3</v>
      </c>
      <c r="H306" s="8">
        <v>0.32732647480140709</v>
      </c>
      <c r="I306" s="8">
        <v>0</v>
      </c>
      <c r="J306" s="9"/>
    </row>
    <row r="307" spans="1:10">
      <c r="A307" s="1">
        <v>45352</v>
      </c>
      <c r="B307" s="7">
        <v>2957917.2384196604</v>
      </c>
      <c r="C307" s="7">
        <v>5137.08</v>
      </c>
      <c r="D307" s="8">
        <v>-6.4399210528254258E-5</v>
      </c>
      <c r="E307" s="8">
        <v>0.16772176513773274</v>
      </c>
      <c r="F307" s="8">
        <v>-5.4072739061142849E-3</v>
      </c>
      <c r="G307" s="8">
        <v>8.0078174821975878E-3</v>
      </c>
      <c r="H307" s="8">
        <v>0.33795546295090539</v>
      </c>
      <c r="I307" s="8">
        <v>0</v>
      </c>
      <c r="J307" s="9"/>
    </row>
    <row r="308" spans="1:10">
      <c r="A308" s="1">
        <v>45355</v>
      </c>
      <c r="B308" s="7">
        <v>2963285.7902246602</v>
      </c>
      <c r="C308" s="7">
        <v>5130.95</v>
      </c>
      <c r="D308" s="8">
        <v>1.81497701668909E-3</v>
      </c>
      <c r="E308" s="8">
        <v>0.16984115330334526</v>
      </c>
      <c r="F308" s="8">
        <v>-3.6021109672877971E-3</v>
      </c>
      <c r="G308" s="8">
        <v>-1.1932849011501157E-3</v>
      </c>
      <c r="H308" s="8">
        <v>0.3363589008985548</v>
      </c>
      <c r="I308" s="8">
        <v>-1.1932849011501157E-3</v>
      </c>
      <c r="J308" s="9"/>
    </row>
    <row r="309" spans="1:10">
      <c r="A309" s="1">
        <v>45356</v>
      </c>
      <c r="B309" s="7">
        <v>2943830.1096848603</v>
      </c>
      <c r="C309" s="7">
        <v>5078.6499999999996</v>
      </c>
      <c r="D309" s="8">
        <v>-6.5655768350054711E-3</v>
      </c>
      <c r="E309" s="8">
        <v>0.16216047132658074</v>
      </c>
      <c r="F309" s="8">
        <v>-1.0144037865969402E-2</v>
      </c>
      <c r="G309" s="8">
        <v>-1.0193044173106403E-2</v>
      </c>
      <c r="H309" s="8">
        <v>0.32273733559057183</v>
      </c>
      <c r="I309" s="8">
        <v>-1.1374165868548003E-2</v>
      </c>
      <c r="J309" s="9"/>
    </row>
    <row r="310" spans="1:10">
      <c r="A310" s="1">
        <v>45357</v>
      </c>
      <c r="B310" s="7">
        <v>2948122.9967319602</v>
      </c>
      <c r="C310" s="7">
        <v>5104.76</v>
      </c>
      <c r="D310" s="8">
        <v>1.4582658941413307E-3</v>
      </c>
      <c r="E310" s="8">
        <v>0.16385521030543559</v>
      </c>
      <c r="F310" s="8">
        <v>-8.7005646762767785E-3</v>
      </c>
      <c r="G310" s="8">
        <v>5.1411300247115044E-3</v>
      </c>
      <c r="H310" s="8">
        <v>0.32953770022138351</v>
      </c>
      <c r="I310" s="8">
        <v>-6.2915119094892891E-3</v>
      </c>
      <c r="J310" s="9"/>
    </row>
    <row r="311" spans="1:10">
      <c r="A311" s="1">
        <v>45358</v>
      </c>
      <c r="B311" s="7">
        <v>2939533.4461866599</v>
      </c>
      <c r="C311" s="7">
        <v>5157.3599999999997</v>
      </c>
      <c r="D311" s="8">
        <v>-2.9135658704951828E-3</v>
      </c>
      <c r="E311" s="8">
        <v>0.16046424148649163</v>
      </c>
      <c r="F311" s="8">
        <v>-1.1588780878477145E-2</v>
      </c>
      <c r="G311" s="8">
        <v>1.0304108322428451E-2</v>
      </c>
      <c r="H311" s="8">
        <v>0.34323740070321707</v>
      </c>
      <c r="I311" s="8">
        <v>0</v>
      </c>
      <c r="J311" s="9"/>
    </row>
    <row r="312" spans="1:10">
      <c r="A312" s="1">
        <v>45359</v>
      </c>
      <c r="B312" s="7">
        <v>2934805.3564373599</v>
      </c>
      <c r="C312" s="7">
        <v>5123.6899999999996</v>
      </c>
      <c r="D312" s="8">
        <v>-1.6084490399091989E-3</v>
      </c>
      <c r="E312" s="8">
        <v>0.15859769389142375</v>
      </c>
      <c r="F312" s="8">
        <v>-1.3178589954908615E-2</v>
      </c>
      <c r="G312" s="8">
        <v>-6.5285339786247398E-3</v>
      </c>
      <c r="H312" s="8">
        <v>0.33446802969136646</v>
      </c>
      <c r="I312" s="8">
        <v>-6.5285339786247398E-3</v>
      </c>
      <c r="J312" s="9"/>
    </row>
    <row r="313" spans="1:10">
      <c r="A313" s="1">
        <v>45362</v>
      </c>
      <c r="B313" s="7">
        <v>2934442.8502801601</v>
      </c>
      <c r="C313" s="7">
        <v>5117.9399999999996</v>
      </c>
      <c r="D313" s="8">
        <v>-1.2351965911627794E-4</v>
      </c>
      <c r="E313" s="8">
        <v>0.15845458429922132</v>
      </c>
      <c r="F313" s="8">
        <v>-1.330048179908605E-2</v>
      </c>
      <c r="G313" s="8">
        <v>-1.1222380745127269E-3</v>
      </c>
      <c r="H313" s="8">
        <v>0.33297043885922673</v>
      </c>
      <c r="I313" s="8">
        <v>-7.6434454837360777E-3</v>
      </c>
      <c r="J313" s="9"/>
    </row>
    <row r="314" spans="1:10">
      <c r="A314" s="1">
        <v>45363</v>
      </c>
      <c r="B314" s="7">
        <v>2946997.7649612604</v>
      </c>
      <c r="C314" s="7">
        <v>5175.2700000000004</v>
      </c>
      <c r="D314" s="8">
        <v>4.2784662444190769E-3</v>
      </c>
      <c r="E314" s="8">
        <v>0.16341099313383811</v>
      </c>
      <c r="F314" s="8">
        <v>-9.0789212170788725E-3</v>
      </c>
      <c r="G314" s="8">
        <v>1.1201772588189884E-2</v>
      </c>
      <c r="H314" s="8">
        <v>0.34790207058210743</v>
      </c>
      <c r="I314" s="8">
        <v>0</v>
      </c>
      <c r="J314" s="9"/>
    </row>
    <row r="315" spans="1:10">
      <c r="A315" s="1">
        <v>45364</v>
      </c>
      <c r="B315" s="7">
        <v>2950275.0963170603</v>
      </c>
      <c r="C315" s="7">
        <v>5165.3100000000004</v>
      </c>
      <c r="D315" s="8">
        <v>1.1120915647666596E-3</v>
      </c>
      <c r="E315" s="8">
        <v>0.16470481268565895</v>
      </c>
      <c r="F315" s="8">
        <v>-7.9769262440150257E-3</v>
      </c>
      <c r="G315" s="8">
        <v>-1.9245372705192221E-3</v>
      </c>
      <c r="H315" s="8">
        <v>0.34530798281026209</v>
      </c>
      <c r="I315" s="8">
        <v>-1.9245372705192221E-3</v>
      </c>
      <c r="J315" s="9"/>
    </row>
    <row r="316" spans="1:10">
      <c r="A316" s="1">
        <v>45365</v>
      </c>
      <c r="B316" s="7">
        <v>2946694.5091322605</v>
      </c>
      <c r="C316" s="7">
        <v>5150.4799999999996</v>
      </c>
      <c r="D316" s="8">
        <v>-1.2136451916872071E-3</v>
      </c>
      <c r="E316" s="8">
        <v>0.16329127429000811</v>
      </c>
      <c r="F316" s="8">
        <v>-9.1808902775216694E-3</v>
      </c>
      <c r="G316" s="8">
        <v>-2.871076469757039E-3</v>
      </c>
      <c r="H316" s="8">
        <v>0.34144550071623914</v>
      </c>
      <c r="I316" s="8">
        <v>-4.7900882466037631E-3</v>
      </c>
      <c r="J316" s="9"/>
    </row>
    <row r="317" spans="1:10">
      <c r="A317" s="1">
        <v>45366</v>
      </c>
      <c r="B317" s="7">
        <v>2959076.5271711601</v>
      </c>
      <c r="C317" s="7">
        <v>5117.09</v>
      </c>
      <c r="D317" s="8">
        <v>4.2020026170088709E-3</v>
      </c>
      <c r="E317" s="8">
        <v>0.16817942726891832</v>
      </c>
      <c r="F317" s="8">
        <v>-5.0174657854854532E-3</v>
      </c>
      <c r="G317" s="8">
        <v>-6.4828909150214109E-3</v>
      </c>
      <c r="H317" s="8">
        <v>0.33274905586664949</v>
      </c>
      <c r="I317" s="8">
        <v>-1.1241925542049169E-2</v>
      </c>
      <c r="J317" s="9"/>
    </row>
    <row r="318" spans="1:10">
      <c r="A318" s="1">
        <v>45369</v>
      </c>
      <c r="B318" s="7">
        <v>2960191.65546236</v>
      </c>
      <c r="C318" s="7">
        <v>5149.42</v>
      </c>
      <c r="D318" s="8">
        <v>3.7685010203714064E-4</v>
      </c>
      <c r="E318" s="8">
        <v>0.16861965580528238</v>
      </c>
      <c r="F318" s="8">
        <v>-4.6425065159414469E-3</v>
      </c>
      <c r="G318" s="8">
        <v>6.3180440445644859E-3</v>
      </c>
      <c r="H318" s="8">
        <v>0.34116942310196663</v>
      </c>
      <c r="I318" s="8">
        <v>-4.9949084782051623E-3</v>
      </c>
      <c r="J318" s="9"/>
    </row>
    <row r="319" spans="1:10">
      <c r="A319" s="1">
        <v>45370</v>
      </c>
      <c r="B319" s="7">
        <v>2964128.6195688602</v>
      </c>
      <c r="C319" s="7">
        <v>5178.51</v>
      </c>
      <c r="D319" s="8">
        <v>1.3299693279100744E-3</v>
      </c>
      <c r="E319" s="8">
        <v>0.17017388410349632</v>
      </c>
      <c r="F319" s="8">
        <v>-3.3187115793020805E-3</v>
      </c>
      <c r="G319" s="8">
        <v>5.6491799076401339E-3</v>
      </c>
      <c r="H319" s="8">
        <v>0.3487459304596956</v>
      </c>
      <c r="I319" s="8">
        <v>0</v>
      </c>
      <c r="J319" s="9"/>
    </row>
    <row r="320" spans="1:10">
      <c r="A320" s="1">
        <v>45371</v>
      </c>
      <c r="B320" s="7">
        <v>2965619.9271152597</v>
      </c>
      <c r="C320" s="7">
        <v>5224.62</v>
      </c>
      <c r="D320" s="8">
        <v>5.0311836556415912E-4</v>
      </c>
      <c r="E320" s="8">
        <v>0.17076262007549237</v>
      </c>
      <c r="F320" s="8">
        <v>-2.8172629184834985E-3</v>
      </c>
      <c r="G320" s="8">
        <v>8.9041056211149883E-3</v>
      </c>
      <c r="H320" s="8">
        <v>0.36075530668055777</v>
      </c>
      <c r="I320" s="8">
        <v>0</v>
      </c>
      <c r="J320" s="9"/>
    </row>
    <row r="321" spans="1:10">
      <c r="A321" s="1">
        <v>45372</v>
      </c>
      <c r="B321" s="7">
        <v>2967428.7848956604</v>
      </c>
      <c r="C321" s="7">
        <v>5241.53</v>
      </c>
      <c r="D321" s="8">
        <v>6.0994254990731633E-4</v>
      </c>
      <c r="E321" s="8">
        <v>0.17147671801331743</v>
      </c>
      <c r="F321" s="8">
        <v>-2.2090387371044296E-3</v>
      </c>
      <c r="G321" s="8">
        <v>3.2365990253835353E-3</v>
      </c>
      <c r="H321" s="8">
        <v>0.36515952597994561</v>
      </c>
      <c r="I321" s="8">
        <v>0</v>
      </c>
      <c r="J321" s="9"/>
    </row>
    <row r="322" spans="1:10">
      <c r="A322" s="1">
        <v>45373</v>
      </c>
      <c r="B322" s="7">
        <v>2974212.2038354604</v>
      </c>
      <c r="C322" s="7">
        <v>5234.18</v>
      </c>
      <c r="D322" s="8">
        <v>2.2859584615233519E-3</v>
      </c>
      <c r="E322" s="8">
        <v>0.17415466512933753</v>
      </c>
      <c r="F322" s="8">
        <v>0</v>
      </c>
      <c r="G322" s="8">
        <v>-1.4022623165372838E-3</v>
      </c>
      <c r="H322" s="8">
        <v>0.36324521422060196</v>
      </c>
      <c r="I322" s="8">
        <v>-1.4022623165372838E-3</v>
      </c>
      <c r="J322" s="9"/>
    </row>
    <row r="323" spans="1:10">
      <c r="A323" s="1">
        <v>45376</v>
      </c>
      <c r="B323" s="7">
        <v>2984075.24984066</v>
      </c>
      <c r="C323" s="7">
        <v>5218.1899999999996</v>
      </c>
      <c r="D323" s="8">
        <v>3.3161877261078665E-3</v>
      </c>
      <c r="E323" s="8">
        <v>0.17804838241839183</v>
      </c>
      <c r="F323" s="8">
        <v>0</v>
      </c>
      <c r="G323" s="8">
        <v>-3.0549197773100945E-3</v>
      </c>
      <c r="H323" s="8">
        <v>0.35908060945435616</v>
      </c>
      <c r="I323" s="8">
        <v>-4.4528982949636475E-3</v>
      </c>
      <c r="J323" s="9"/>
    </row>
    <row r="324" spans="1:10">
      <c r="A324" s="1">
        <v>45377</v>
      </c>
      <c r="B324" s="7">
        <v>2977514.1925778603</v>
      </c>
      <c r="C324" s="7">
        <v>5203.58</v>
      </c>
      <c r="D324" s="8">
        <v>-2.1986902854242985E-3</v>
      </c>
      <c r="E324" s="8">
        <v>0.17545821888420865</v>
      </c>
      <c r="F324" s="8">
        <v>-2.1986902854242985E-3</v>
      </c>
      <c r="G324" s="8">
        <v>-2.7998213940082506E-3</v>
      </c>
      <c r="H324" s="8">
        <v>0.35527542648782418</v>
      </c>
      <c r="I324" s="8">
        <v>-7.2402523690602294E-3</v>
      </c>
      <c r="J324" s="9"/>
    </row>
    <row r="325" spans="1:10">
      <c r="A325" s="1">
        <v>45378</v>
      </c>
      <c r="B325" s="7">
        <v>2985349.5709389597</v>
      </c>
      <c r="C325" s="7">
        <v>5248.49</v>
      </c>
      <c r="D325" s="8">
        <v>2.631516713045734E-3</v>
      </c>
      <c r="E325" s="8">
        <v>0.17855145683268936</v>
      </c>
      <c r="F325" s="8">
        <v>0</v>
      </c>
      <c r="G325" s="8">
        <v>8.6305966277062662E-3</v>
      </c>
      <c r="H325" s="8">
        <v>0.36697226201328315</v>
      </c>
      <c r="I325" s="8">
        <v>0</v>
      </c>
      <c r="J325" s="9"/>
    </row>
    <row r="326" spans="1:10">
      <c r="A326" s="1">
        <v>45379</v>
      </c>
      <c r="B326" s="7">
        <v>2992693.3157882597</v>
      </c>
      <c r="C326" s="7">
        <v>5254.35</v>
      </c>
      <c r="D326" s="8">
        <v>2.4599279497410365E-3</v>
      </c>
      <c r="E326" s="8">
        <v>0.18145060850156014</v>
      </c>
      <c r="F326" s="8">
        <v>0</v>
      </c>
      <c r="G326" s="8">
        <v>1.1165116061955249E-3</v>
      </c>
      <c r="H326" s="8">
        <v>0.36849850240916826</v>
      </c>
      <c r="I326" s="8">
        <v>0</v>
      </c>
      <c r="J326" s="9"/>
    </row>
    <row r="327" spans="1:10">
      <c r="A327" s="1">
        <v>45380</v>
      </c>
      <c r="B327" s="7">
        <v>2992680.3894938603</v>
      </c>
      <c r="C327" s="7"/>
      <c r="D327" s="8">
        <v>-4.3192846829187559E-6</v>
      </c>
      <c r="E327" s="8">
        <v>0.18144550548004323</v>
      </c>
      <c r="F327" s="8">
        <v>-4.3192846829187559E-6</v>
      </c>
      <c r="G327" s="8"/>
      <c r="H327" s="8">
        <v>0.36849850240916826</v>
      </c>
      <c r="I327" s="8">
        <v>0</v>
      </c>
      <c r="J327" s="9"/>
    </row>
    <row r="328" spans="1:10">
      <c r="A328" s="1">
        <v>45383</v>
      </c>
      <c r="B328" s="7">
        <v>3001179.2704166602</v>
      </c>
      <c r="C328" s="7">
        <v>5243.77</v>
      </c>
      <c r="D328" s="8">
        <v>2.8398892687091504E-3</v>
      </c>
      <c r="E328" s="8">
        <v>0.18480067989262072</v>
      </c>
      <c r="F328" s="8">
        <v>0</v>
      </c>
      <c r="G328" s="8">
        <v>-2.0135697089078697E-3</v>
      </c>
      <c r="H328" s="8">
        <v>0.36574293527803148</v>
      </c>
      <c r="I328" s="8">
        <v>-2.0135697089077587E-3</v>
      </c>
      <c r="J328" s="9"/>
    </row>
    <row r="329" spans="1:10">
      <c r="A329" s="1">
        <v>45384</v>
      </c>
      <c r="B329" s="7">
        <v>3006946.3629765604</v>
      </c>
      <c r="C329" s="7">
        <v>5205.8100000000004</v>
      </c>
      <c r="D329" s="8">
        <v>1.9216088211548854E-3</v>
      </c>
      <c r="E329" s="8">
        <v>0.18707740333041278</v>
      </c>
      <c r="F329" s="8">
        <v>0</v>
      </c>
      <c r="G329" s="8">
        <v>-7.2390665494481699E-3</v>
      </c>
      <c r="H329" s="8">
        <v>0.35585623128011523</v>
      </c>
      <c r="I329" s="8">
        <v>-9.2380598932311209E-3</v>
      </c>
      <c r="J329" s="9"/>
    </row>
    <row r="330" spans="1:10">
      <c r="A330" s="1">
        <v>45385</v>
      </c>
      <c r="B330" s="7">
        <v>3009244.5556270601</v>
      </c>
      <c r="C330" s="7">
        <v>5211.49</v>
      </c>
      <c r="D330" s="8">
        <v>7.6429452776305418E-4</v>
      </c>
      <c r="E330" s="8">
        <v>0.18798468009380942</v>
      </c>
      <c r="F330" s="8">
        <v>0</v>
      </c>
      <c r="G330" s="8">
        <v>1.0910886106099138E-3</v>
      </c>
      <c r="H330" s="8">
        <v>0.35733559057168951</v>
      </c>
      <c r="I330" s="8">
        <v>-8.1570508245548679E-3</v>
      </c>
      <c r="J330" s="9"/>
    </row>
    <row r="331" spans="1:10">
      <c r="A331" s="1">
        <v>45386</v>
      </c>
      <c r="B331" s="7">
        <v>2977317.4015864599</v>
      </c>
      <c r="C331" s="7">
        <v>5147.21</v>
      </c>
      <c r="D331" s="8">
        <v>-1.0609690721513076E-2</v>
      </c>
      <c r="E331" s="8">
        <v>0.17538053005611842</v>
      </c>
      <c r="F331" s="8">
        <v>-1.0609690721513076E-2</v>
      </c>
      <c r="G331" s="8">
        <v>-1.2334284436888443E-2</v>
      </c>
      <c r="H331" s="8">
        <v>0.34059382732126631</v>
      </c>
      <c r="I331" s="8">
        <v>-2.0390723876407058E-2</v>
      </c>
      <c r="J331" s="9"/>
    </row>
    <row r="332" spans="1:10">
      <c r="A332" s="1">
        <v>45387</v>
      </c>
      <c r="B332" s="7">
        <v>2992773.9427958596</v>
      </c>
      <c r="C332" s="7">
        <v>5204.34</v>
      </c>
      <c r="D332" s="8">
        <v>5.1914321265054131E-3</v>
      </c>
      <c r="E332" s="8">
        <v>0.18148243830072075</v>
      </c>
      <c r="F332" s="8">
        <v>-5.4733380842716395E-3</v>
      </c>
      <c r="G332" s="8">
        <v>1.1099216857287653E-2</v>
      </c>
      <c r="H332" s="8">
        <v>0.35547336892824632</v>
      </c>
      <c r="I332" s="8">
        <v>-9.5178280853006614E-3</v>
      </c>
      <c r="J332" s="9"/>
    </row>
    <row r="333" spans="1:10">
      <c r="A333" s="1">
        <v>45390</v>
      </c>
      <c r="B333" s="7">
        <v>3000119.44029966</v>
      </c>
      <c r="C333" s="7">
        <v>5202.3900000000003</v>
      </c>
      <c r="D333" s="8">
        <v>2.4544110728716984E-3</v>
      </c>
      <c r="E333" s="8">
        <v>0.18438228187968941</v>
      </c>
      <c r="F333" s="8">
        <v>-3.0323608329996254E-3</v>
      </c>
      <c r="G333" s="8">
        <v>-3.7468728023148934E-4</v>
      </c>
      <c r="H333" s="8">
        <v>0.35496549029821645</v>
      </c>
      <c r="I333" s="8">
        <v>-9.8889491564131404E-3</v>
      </c>
      <c r="J333" s="9"/>
    </row>
    <row r="334" spans="1:10">
      <c r="A334" s="1">
        <v>45391</v>
      </c>
      <c r="B334" s="7">
        <v>2987209.8830876602</v>
      </c>
      <c r="C334" s="7">
        <v>5209.91</v>
      </c>
      <c r="D334" s="8">
        <v>-4.3030144195560505E-3</v>
      </c>
      <c r="E334" s="8">
        <v>0.17928586784249445</v>
      </c>
      <c r="F334" s="8">
        <v>-7.3223269601658814E-3</v>
      </c>
      <c r="G334" s="8">
        <v>1.4454894769517779E-3</v>
      </c>
      <c r="H334" s="8">
        <v>0.35692407865607523</v>
      </c>
      <c r="I334" s="8">
        <v>-8.4577540514051419E-3</v>
      </c>
      <c r="J334" s="9"/>
    </row>
    <row r="335" spans="1:10">
      <c r="A335" s="1">
        <v>45392</v>
      </c>
      <c r="B335" s="7">
        <v>2963018.6125264596</v>
      </c>
      <c r="C335" s="7">
        <v>5160.6400000000003</v>
      </c>
      <c r="D335" s="8">
        <v>-8.0982828485408609E-3</v>
      </c>
      <c r="E335" s="8">
        <v>0.16973567732541905</v>
      </c>
      <c r="F335" s="8">
        <v>-1.5361311533873767E-2</v>
      </c>
      <c r="G335" s="8">
        <v>-9.4569771838668437E-3</v>
      </c>
      <c r="H335" s="8">
        <v>0.34409167860398515</v>
      </c>
      <c r="I335" s="8">
        <v>-1.7834746448181171E-2</v>
      </c>
      <c r="J335" s="9"/>
    </row>
    <row r="336" spans="1:10">
      <c r="A336" s="1">
        <v>45393</v>
      </c>
      <c r="B336" s="7">
        <v>2971062.0431314604</v>
      </c>
      <c r="C336" s="7">
        <v>5199.0600000000004</v>
      </c>
      <c r="D336" s="8">
        <v>2.7146068441812332E-3</v>
      </c>
      <c r="E336" s="8">
        <v>0.17291104980096961</v>
      </c>
      <c r="F336" s="8">
        <v>-1.2688404611117976E-2</v>
      </c>
      <c r="G336" s="8">
        <v>7.4448130464439544E-3</v>
      </c>
      <c r="H336" s="8">
        <v>0.35409818986847275</v>
      </c>
      <c r="I336" s="8">
        <v>-1.0522709754774651E-2</v>
      </c>
      <c r="J336" s="9"/>
    </row>
    <row r="337" spans="1:10">
      <c r="A337" s="1">
        <v>45394</v>
      </c>
      <c r="B337" s="7">
        <v>2964659.0981226601</v>
      </c>
      <c r="C337" s="7">
        <v>5123.41</v>
      </c>
      <c r="D337" s="8">
        <v>-2.1551030964171991E-3</v>
      </c>
      <c r="E337" s="8">
        <v>0.17038330556572157</v>
      </c>
      <c r="F337" s="8">
        <v>-1.4816162887469231E-2</v>
      </c>
      <c r="G337" s="8">
        <v>-1.4550707243232486E-2</v>
      </c>
      <c r="H337" s="8">
        <v>0.33439510352910551</v>
      </c>
      <c r="I337" s="8">
        <v>-2.4920304128959958E-2</v>
      </c>
      <c r="J337" s="9"/>
    </row>
    <row r="338" spans="1:10">
      <c r="A338" s="1">
        <v>45397</v>
      </c>
      <c r="B338" s="7">
        <v>2966953.0317378603</v>
      </c>
      <c r="C338" s="7">
        <v>5061.82</v>
      </c>
      <c r="D338" s="8">
        <v>7.7375965980475137E-4</v>
      </c>
      <c r="E338" s="8">
        <v>0.17128890095407723</v>
      </c>
      <c r="F338" s="8">
        <v>-1.4053867376819906E-2</v>
      </c>
      <c r="G338" s="8">
        <v>-1.2021290507689297E-2</v>
      </c>
      <c r="H338" s="8">
        <v>0.31835395233754404</v>
      </c>
      <c r="I338" s="8">
        <v>-3.6642020421175037E-2</v>
      </c>
      <c r="J338" s="9"/>
    </row>
    <row r="339" spans="1:10">
      <c r="A339" s="1">
        <v>45398</v>
      </c>
      <c r="B339" s="7">
        <v>2967182.9059262602</v>
      </c>
      <c r="C339" s="7">
        <v>5051.41</v>
      </c>
      <c r="D339" s="8">
        <v>7.7478202701763976E-5</v>
      </c>
      <c r="E339" s="8">
        <v>0.17137965031296765</v>
      </c>
      <c r="F339" s="8">
        <v>-1.3977478042503488E-2</v>
      </c>
      <c r="G339" s="8">
        <v>-2.056572537150636E-3</v>
      </c>
      <c r="H339" s="8">
        <v>0.31564266180492262</v>
      </c>
      <c r="I339" s="8">
        <v>-3.8623235985421833E-2</v>
      </c>
      <c r="J339" s="9"/>
    </row>
    <row r="340" spans="1:10">
      <c r="A340" s="1">
        <v>45399</v>
      </c>
      <c r="B340" s="7">
        <v>2966305.5053236596</v>
      </c>
      <c r="C340" s="7">
        <v>5022.21</v>
      </c>
      <c r="D340" s="8">
        <v>-2.9570155612856919E-4</v>
      </c>
      <c r="E340" s="8">
        <v>0.17103327152755265</v>
      </c>
      <c r="F340" s="8">
        <v>-1.42690464366243E-2</v>
      </c>
      <c r="G340" s="8">
        <v>-5.780564238499708E-3</v>
      </c>
      <c r="H340" s="8">
        <v>0.3080375048834485</v>
      </c>
      <c r="I340" s="8">
        <v>-4.4180536127209069E-2</v>
      </c>
      <c r="J340" s="9"/>
    </row>
    <row r="341" spans="1:10">
      <c r="A341" s="1">
        <v>45400</v>
      </c>
      <c r="B341" s="7">
        <v>2972606.8048124602</v>
      </c>
      <c r="C341" s="7">
        <v>5011.12</v>
      </c>
      <c r="D341" s="8">
        <v>2.1242921464061926E-3</v>
      </c>
      <c r="E341" s="8">
        <v>0.17352088830943901</v>
      </c>
      <c r="F341" s="8">
        <v>-1.2175065913500038E-2</v>
      </c>
      <c r="G341" s="8">
        <v>-2.2081912146246774E-3</v>
      </c>
      <c r="H341" s="8">
        <v>0.3051491079567652</v>
      </c>
      <c r="I341" s="8">
        <v>-4.6291168270100269E-2</v>
      </c>
      <c r="J341" s="9"/>
    </row>
    <row r="342" spans="1:10">
      <c r="A342" s="1">
        <v>45401</v>
      </c>
      <c r="B342" s="7">
        <v>2959176.8335734596</v>
      </c>
      <c r="C342" s="7">
        <v>4967.2299999999996</v>
      </c>
      <c r="D342" s="8">
        <v>-4.517910413600057E-3</v>
      </c>
      <c r="E342" s="8">
        <v>0.16821902606756867</v>
      </c>
      <c r="F342" s="8">
        <v>-1.6637970470023244E-2</v>
      </c>
      <c r="G342" s="8">
        <v>-8.7585210491867294E-3</v>
      </c>
      <c r="H342" s="8">
        <v>0.2937179320223986</v>
      </c>
      <c r="I342" s="8">
        <v>-5.4644247147601854E-2</v>
      </c>
      <c r="J342" s="9"/>
    </row>
    <row r="343" spans="1:10">
      <c r="A343" s="1">
        <v>45404</v>
      </c>
      <c r="B343" s="7">
        <v>2957182.01212426</v>
      </c>
      <c r="C343" s="7">
        <v>5010.6000000000004</v>
      </c>
      <c r="D343" s="8">
        <v>-6.7411363409153324E-4</v>
      </c>
      <c r="E343" s="8">
        <v>0.1674315136944915</v>
      </c>
      <c r="F343" s="8">
        <v>-1.7300868221377219E-2</v>
      </c>
      <c r="G343" s="8">
        <v>8.7312244450128418E-3</v>
      </c>
      <c r="H343" s="8">
        <v>0.30501367365542409</v>
      </c>
      <c r="I343" s="8">
        <v>-4.6390133889063434E-2</v>
      </c>
      <c r="J343" s="9"/>
    </row>
    <row r="344" spans="1:10">
      <c r="A344" s="1">
        <v>45405</v>
      </c>
      <c r="B344" s="7">
        <v>2961831.0805542599</v>
      </c>
      <c r="C344" s="7">
        <v>5070.55</v>
      </c>
      <c r="D344" s="8">
        <v>1.572127928189504E-3</v>
      </c>
      <c r="E344" s="8">
        <v>0.16926686538141911</v>
      </c>
      <c r="F344" s="8">
        <v>-1.5755939471300495E-2</v>
      </c>
      <c r="G344" s="8">
        <v>1.1964634973855359E-2</v>
      </c>
      <c r="H344" s="8">
        <v>0.32062768589660129</v>
      </c>
      <c r="I344" s="8">
        <v>-3.4980539933578969E-2</v>
      </c>
      <c r="J344" s="9"/>
    </row>
    <row r="345" spans="1:10">
      <c r="A345" s="1">
        <v>45406</v>
      </c>
      <c r="B345" s="7">
        <v>2958984.7424968602</v>
      </c>
      <c r="C345" s="7">
        <v>5071.63</v>
      </c>
      <c r="D345" s="8">
        <v>-9.6100620865491315E-4</v>
      </c>
      <c r="E345" s="8">
        <v>0.16814319266421318</v>
      </c>
      <c r="F345" s="8">
        <v>-1.6701804124300224E-2</v>
      </c>
      <c r="G345" s="8">
        <v>2.129946455513565E-4</v>
      </c>
      <c r="H345" s="8">
        <v>0.32090897252246409</v>
      </c>
      <c r="I345" s="8">
        <v>-3.477499595573208E-2</v>
      </c>
      <c r="J345" s="9"/>
    </row>
    <row r="346" spans="1:10">
      <c r="A346" s="1">
        <v>45407</v>
      </c>
      <c r="B346" s="7">
        <v>2937042.6457826598</v>
      </c>
      <c r="C346" s="7">
        <v>5048.42</v>
      </c>
      <c r="D346" s="8">
        <v>-7.4154139421770404E-3</v>
      </c>
      <c r="E346" s="8">
        <v>0.1594809273468718</v>
      </c>
      <c r="F346" s="8">
        <v>-2.3993367275314315E-2</v>
      </c>
      <c r="G346" s="8">
        <v>-4.5764379499293462E-3</v>
      </c>
      <c r="H346" s="8">
        <v>0.31486391457221008</v>
      </c>
      <c r="I346" s="8">
        <v>-3.9192288294460975E-2</v>
      </c>
      <c r="J346" s="9"/>
    </row>
    <row r="347" spans="1:10">
      <c r="A347" s="1">
        <v>45408</v>
      </c>
      <c r="B347" s="7">
        <v>2950793.9552216604</v>
      </c>
      <c r="C347" s="7">
        <v>5099.96</v>
      </c>
      <c r="D347" s="8">
        <v>4.6820257985515923E-3</v>
      </c>
      <c r="E347" s="8">
        <v>0.16490964696163846</v>
      </c>
      <c r="F347" s="8">
        <v>-1.9423679041339903E-2</v>
      </c>
      <c r="G347" s="8">
        <v>1.0209134739185721E-2</v>
      </c>
      <c r="H347" s="8">
        <v>0.3282875374397709</v>
      </c>
      <c r="I347" s="8">
        <v>-2.9383272907210434E-2</v>
      </c>
      <c r="J347" s="9"/>
    </row>
    <row r="348" spans="1:10">
      <c r="A348" s="1">
        <v>45411</v>
      </c>
      <c r="B348" s="7">
        <v>2945498.2438820601</v>
      </c>
      <c r="C348" s="7">
        <v>5116.17</v>
      </c>
      <c r="D348" s="8">
        <v>-1.7946733726457165E-3</v>
      </c>
      <c r="E348" s="8">
        <v>0.16281901463669834</v>
      </c>
      <c r="F348" s="8">
        <v>-2.1183493254411268E-2</v>
      </c>
      <c r="G348" s="8">
        <v>3.178456301617949E-3</v>
      </c>
      <c r="H348" s="8">
        <v>0.33250944133350702</v>
      </c>
      <c r="I348" s="8">
        <v>-2.6298210054526483E-2</v>
      </c>
      <c r="J348" s="9"/>
    </row>
    <row r="349" spans="1:10">
      <c r="A349" s="1">
        <v>45412</v>
      </c>
      <c r="B349" s="7">
        <v>2939965.7040452603</v>
      </c>
      <c r="C349" s="7">
        <v>5035.6899999999996</v>
      </c>
      <c r="D349" s="8">
        <v>-1.8783035597766951E-3</v>
      </c>
      <c r="E349" s="8">
        <v>0.16063488754213018</v>
      </c>
      <c r="F349" s="8">
        <v>-2.3022007783399689E-2</v>
      </c>
      <c r="G349" s="8">
        <v>-1.5730517164206925E-2</v>
      </c>
      <c r="H349" s="8">
        <v>0.31154837869514251</v>
      </c>
      <c r="I349" s="8">
        <v>-4.1615042774082789E-2</v>
      </c>
      <c r="J349" s="9"/>
    </row>
    <row r="350" spans="1:10">
      <c r="A350" s="1">
        <v>45413</v>
      </c>
      <c r="B350" s="7">
        <v>2940279.1211527605</v>
      </c>
      <c r="C350" s="7">
        <v>5018.3900000000003</v>
      </c>
      <c r="D350" s="8">
        <v>1.0660570191989294E-4</v>
      </c>
      <c r="E350" s="8">
        <v>0.16075861783898926</v>
      </c>
      <c r="F350" s="8">
        <v>-2.2917856358779187E-2</v>
      </c>
      <c r="G350" s="8">
        <v>-3.4354775611682431E-3</v>
      </c>
      <c r="H350" s="8">
        <v>0.30704258366974879</v>
      </c>
      <c r="I350" s="8">
        <v>-4.4907552789593574E-2</v>
      </c>
      <c r="J350" s="9"/>
    </row>
    <row r="351" spans="1:10">
      <c r="A351" s="1">
        <v>45414</v>
      </c>
      <c r="B351" s="7">
        <v>2940184.07664786</v>
      </c>
      <c r="C351" s="7">
        <v>5064.2</v>
      </c>
      <c r="D351" s="8">
        <v>-3.2324993983312567E-5</v>
      </c>
      <c r="E351" s="8">
        <v>0.16072109632365161</v>
      </c>
      <c r="F351" s="8">
        <v>-2.2949440533193477E-2</v>
      </c>
      <c r="G351" s="8">
        <v>9.1284256504575723E-3</v>
      </c>
      <c r="H351" s="8">
        <v>0.31897382471676017</v>
      </c>
      <c r="I351" s="8">
        <v>-3.618906239591968E-2</v>
      </c>
      <c r="J351" s="9"/>
    </row>
    <row r="352" spans="1:10">
      <c r="A352" s="1">
        <v>45415</v>
      </c>
      <c r="B352" s="7">
        <v>2940115.6311848601</v>
      </c>
      <c r="C352" s="7">
        <v>5127.79</v>
      </c>
      <c r="D352" s="8">
        <v>-2.3279312184376622E-5</v>
      </c>
      <c r="E352" s="8">
        <v>0.16069407553489135</v>
      </c>
      <c r="F352" s="8">
        <v>-2.2972185598187256E-2</v>
      </c>
      <c r="G352" s="8">
        <v>1.2556771059594851E-2</v>
      </c>
      <c r="H352" s="8">
        <v>0.33553587706732668</v>
      </c>
      <c r="I352" s="8">
        <v>-2.4086709107691839E-2</v>
      </c>
      <c r="J352" s="9"/>
    </row>
    <row r="353" spans="1:10">
      <c r="A353" s="1">
        <v>45418</v>
      </c>
      <c r="B353" s="7">
        <v>2944202.2376236599</v>
      </c>
      <c r="C353" s="7">
        <v>5180.74</v>
      </c>
      <c r="D353" s="8">
        <v>1.3899475229661729E-3</v>
      </c>
      <c r="E353" s="8">
        <v>0.16230737939010265</v>
      </c>
      <c r="F353" s="8">
        <v>-2.1614168207690354E-2</v>
      </c>
      <c r="G353" s="8">
        <v>1.0326085896653403E-2</v>
      </c>
      <c r="H353" s="8">
        <v>0.34932673525198621</v>
      </c>
      <c r="I353" s="8">
        <v>-1.4009344638252208E-2</v>
      </c>
      <c r="J353" s="9"/>
    </row>
    <row r="354" spans="1:10">
      <c r="A354" s="1">
        <v>45419</v>
      </c>
      <c r="B354" s="7">
        <v>2947831.5692402599</v>
      </c>
      <c r="C354" s="7">
        <v>5187.7</v>
      </c>
      <c r="D354" s="8">
        <v>1.2327045914921619E-3</v>
      </c>
      <c r="E354" s="8">
        <v>0.16374016103340194</v>
      </c>
      <c r="F354" s="8">
        <v>-2.040810750058919E-2</v>
      </c>
      <c r="G354" s="8">
        <v>1.3434374239973401E-3</v>
      </c>
      <c r="H354" s="8">
        <v>0.35113947128532397</v>
      </c>
      <c r="I354" s="8">
        <v>-1.268472789212749E-2</v>
      </c>
      <c r="J354" s="9"/>
    </row>
    <row r="355" spans="1:10">
      <c r="A355" s="1">
        <v>45420</v>
      </c>
      <c r="B355" s="7">
        <v>2950193.4431238603</v>
      </c>
      <c r="C355" s="7">
        <v>5187.67</v>
      </c>
      <c r="D355" s="8">
        <v>8.0122416363459514E-4</v>
      </c>
      <c r="E355" s="8">
        <v>0.16467257777061395</v>
      </c>
      <c r="F355" s="8">
        <v>-1.9623234805818068E-2</v>
      </c>
      <c r="G355" s="8">
        <v>-5.7829095745365322E-6</v>
      </c>
      <c r="H355" s="8">
        <v>0.35113165776793887</v>
      </c>
      <c r="I355" s="8">
        <v>-1.269043744706766E-2</v>
      </c>
      <c r="J355" s="9"/>
    </row>
    <row r="356" spans="1:10">
      <c r="A356" s="1">
        <v>45421</v>
      </c>
      <c r="B356" s="7">
        <v>2953372.51537186</v>
      </c>
      <c r="C356" s="7">
        <v>5214.08</v>
      </c>
      <c r="D356" s="8">
        <v>1.077580948262602E-3</v>
      </c>
      <c r="E356" s="8">
        <v>0.16592760675138352</v>
      </c>
      <c r="F356" s="8">
        <v>-1.8566799481525398E-2</v>
      </c>
      <c r="G356" s="8">
        <v>5.0909175024624886E-3</v>
      </c>
      <c r="H356" s="8">
        <v>0.35801015757260091</v>
      </c>
      <c r="I356" s="8">
        <v>-7.6641259147183227E-3</v>
      </c>
      <c r="J356" s="9"/>
    </row>
    <row r="357" spans="1:10">
      <c r="A357" s="1">
        <v>45422</v>
      </c>
      <c r="B357" s="7">
        <v>2957190.7460130602</v>
      </c>
      <c r="C357" s="7">
        <v>5222.68</v>
      </c>
      <c r="D357" s="8">
        <v>1.2928374667695586E-3</v>
      </c>
      <c r="E357" s="8">
        <v>0.16743496164493266</v>
      </c>
      <c r="F357" s="8">
        <v>-1.7297965868763643E-2</v>
      </c>
      <c r="G357" s="8">
        <v>1.6493801399288799E-3</v>
      </c>
      <c r="H357" s="8">
        <v>0.36025003255632293</v>
      </c>
      <c r="I357" s="8">
        <v>-6.0273868318631019E-3</v>
      </c>
      <c r="J357" s="9"/>
    </row>
    <row r="358" spans="1:10">
      <c r="A358" s="1">
        <v>45425</v>
      </c>
      <c r="B358" s="7">
        <v>2962283.4994395599</v>
      </c>
      <c r="C358" s="7">
        <v>5221.42</v>
      </c>
      <c r="D358" s="8">
        <v>1.7221592598872792E-3</v>
      </c>
      <c r="E358" s="8">
        <v>0.1694454705744457</v>
      </c>
      <c r="F358" s="8">
        <v>-1.5605596460974369E-2</v>
      </c>
      <c r="G358" s="8">
        <v>-2.4125544739483917E-4</v>
      </c>
      <c r="H358" s="8">
        <v>0.35992186482614974</v>
      </c>
      <c r="I358" s="8">
        <v>-6.2671881393511208E-3</v>
      </c>
      <c r="J358" s="9"/>
    </row>
    <row r="359" spans="1:10">
      <c r="A359" s="1">
        <v>45426</v>
      </c>
      <c r="B359" s="7">
        <v>2965460.0741304597</v>
      </c>
      <c r="C359" s="7">
        <v>5246.68</v>
      </c>
      <c r="D359" s="8">
        <v>1.0723398660190675E-3</v>
      </c>
      <c r="E359" s="8">
        <v>0.17069951357367819</v>
      </c>
      <c r="F359" s="8">
        <v>-1.4549991098173343E-2</v>
      </c>
      <c r="G359" s="8">
        <v>4.8377644395585229E-3</v>
      </c>
      <c r="H359" s="8">
        <v>0.36650084646438374</v>
      </c>
      <c r="I359" s="8">
        <v>-1.4597428797091805E-3</v>
      </c>
      <c r="J359" s="9"/>
    </row>
    <row r="360" spans="1:10">
      <c r="A360" s="1">
        <v>45427</v>
      </c>
      <c r="B360" s="7">
        <v>2970420.4216894601</v>
      </c>
      <c r="C360" s="7">
        <v>5308.15</v>
      </c>
      <c r="D360" s="8">
        <v>1.6727075849958251E-3</v>
      </c>
      <c r="E360" s="8">
        <v>0.1726577515297838</v>
      </c>
      <c r="F360" s="8">
        <v>-1.2901621393649032E-2</v>
      </c>
      <c r="G360" s="8">
        <v>1.1715980391409309E-2</v>
      </c>
      <c r="H360" s="8">
        <v>0.38251074358640458</v>
      </c>
      <c r="I360" s="8">
        <v>0</v>
      </c>
      <c r="J360" s="9"/>
    </row>
    <row r="361" spans="1:10">
      <c r="A361" s="1">
        <v>45428</v>
      </c>
      <c r="B361" s="7">
        <v>2977163.9258240601</v>
      </c>
      <c r="C361" s="7">
        <v>5297.1</v>
      </c>
      <c r="D361" s="8">
        <v>2.2702187492922299E-3</v>
      </c>
      <c r="E361" s="8">
        <v>0.17531994114380955</v>
      </c>
      <c r="F361" s="8">
        <v>-1.0660692147140938E-2</v>
      </c>
      <c r="G361" s="8">
        <v>-2.0817045486656305E-3</v>
      </c>
      <c r="H361" s="8">
        <v>0.37963276468290164</v>
      </c>
      <c r="I361" s="8">
        <v>-2.0817045486656305E-3</v>
      </c>
      <c r="J361" s="9"/>
    </row>
    <row r="362" spans="1:10">
      <c r="A362" s="1">
        <v>45429</v>
      </c>
      <c r="B362" s="7">
        <v>2984265.1959867598</v>
      </c>
      <c r="C362" s="7">
        <v>5303.27</v>
      </c>
      <c r="D362" s="8">
        <v>2.3852466104077319E-3</v>
      </c>
      <c r="E362" s="8">
        <v>0.17812336904956738</v>
      </c>
      <c r="F362" s="8">
        <v>-8.3008739165418843E-3</v>
      </c>
      <c r="G362" s="8">
        <v>1.1647882803798026E-3</v>
      </c>
      <c r="H362" s="8">
        <v>0.38123974475843236</v>
      </c>
      <c r="I362" s="8">
        <v>-9.1934101334723017E-4</v>
      </c>
      <c r="J362" s="9"/>
    </row>
    <row r="363" spans="1:10">
      <c r="A363" s="1">
        <v>45432</v>
      </c>
      <c r="B363" s="7">
        <v>2989702.6894840598</v>
      </c>
      <c r="C363" s="7">
        <v>5308.13</v>
      </c>
      <c r="D363" s="8">
        <v>1.8220543886691143E-3</v>
      </c>
      <c r="E363" s="8">
        <v>0.18026997390453769</v>
      </c>
      <c r="F363" s="8">
        <v>-6.4939441716223012E-3</v>
      </c>
      <c r="G363" s="8">
        <v>9.1641572086653689E-4</v>
      </c>
      <c r="H363" s="8">
        <v>0.38250553457481473</v>
      </c>
      <c r="I363" s="8">
        <v>-3.7677910381672675E-6</v>
      </c>
      <c r="J363" s="9"/>
    </row>
    <row r="364" spans="1:10">
      <c r="A364" s="1">
        <v>45433</v>
      </c>
      <c r="B364" s="7">
        <v>2994257.5963780601</v>
      </c>
      <c r="C364" s="7">
        <v>5321.41</v>
      </c>
      <c r="D364" s="8">
        <v>1.523531724415772E-3</v>
      </c>
      <c r="E364" s="8">
        <v>0.18206815265315668</v>
      </c>
      <c r="F364" s="8">
        <v>-4.980306177168492E-3</v>
      </c>
      <c r="G364" s="8">
        <v>2.5018226757822504E-3</v>
      </c>
      <c r="H364" s="8">
        <v>0.38596431827060851</v>
      </c>
      <c r="I364" s="8">
        <v>0</v>
      </c>
      <c r="J364" s="9"/>
    </row>
    <row r="365" spans="1:10">
      <c r="A365" s="1">
        <v>45434</v>
      </c>
      <c r="B365" s="7">
        <v>2984277.8605741598</v>
      </c>
      <c r="C365" s="7">
        <v>5307.01</v>
      </c>
      <c r="D365" s="8">
        <v>-3.3329583319658962E-3</v>
      </c>
      <c r="E365" s="8">
        <v>0.17812836875481985</v>
      </c>
      <c r="F365" s="8">
        <v>-8.2966653561654669E-3</v>
      </c>
      <c r="G365" s="8">
        <v>-2.7060497123881921E-3</v>
      </c>
      <c r="H365" s="8">
        <v>0.38221382992577202</v>
      </c>
      <c r="I365" s="8">
        <v>-2.7060497123881921E-3</v>
      </c>
      <c r="J365" s="9"/>
    </row>
    <row r="366" spans="1:10">
      <c r="A366" s="1">
        <v>45435</v>
      </c>
      <c r="B366" s="7">
        <v>2937245.85909566</v>
      </c>
      <c r="C366" s="7">
        <v>5267.84</v>
      </c>
      <c r="D366" s="8">
        <v>-1.5759927083147329E-2</v>
      </c>
      <c r="E366" s="8">
        <v>0.15956115156865658</v>
      </c>
      <c r="F366" s="8">
        <v>-2.3925837598266275E-2</v>
      </c>
      <c r="G366" s="8">
        <v>-7.3808038801509435E-3</v>
      </c>
      <c r="H366" s="8">
        <v>0.37201198072665753</v>
      </c>
      <c r="I366" s="8">
        <v>-1.006688077032214E-2</v>
      </c>
      <c r="J366" s="9"/>
    </row>
    <row r="367" spans="1:10">
      <c r="A367" s="1">
        <v>45436</v>
      </c>
      <c r="B367" s="7">
        <v>2952458.4860726604</v>
      </c>
      <c r="C367" s="7">
        <v>5304.72</v>
      </c>
      <c r="D367" s="8">
        <v>5.1792147156806134E-3</v>
      </c>
      <c r="E367" s="8">
        <v>0.16556676774859258</v>
      </c>
      <c r="F367" s="8">
        <v>-1.8870539932759556E-2</v>
      </c>
      <c r="G367" s="8">
        <v>7.0009719353663069E-3</v>
      </c>
      <c r="H367" s="8">
        <v>0.3816173980987112</v>
      </c>
      <c r="I367" s="8">
        <v>-3.1363867847055138E-3</v>
      </c>
      <c r="J367" s="9"/>
    </row>
    <row r="368" spans="1:10">
      <c r="A368" s="1">
        <v>45439</v>
      </c>
      <c r="B368" s="7">
        <v>2952399.7206599601</v>
      </c>
      <c r="C368" s="7"/>
      <c r="D368" s="8">
        <v>-1.9903891274819507E-5</v>
      </c>
      <c r="E368" s="8">
        <v>0.16554356843437379</v>
      </c>
      <c r="F368" s="8">
        <v>-1.8890068226859236E-2</v>
      </c>
      <c r="G368" s="8"/>
      <c r="H368" s="8">
        <v>0.3816173980987112</v>
      </c>
      <c r="I368" s="8">
        <v>-3.1363867847055138E-3</v>
      </c>
      <c r="J368" s="9"/>
    </row>
    <row r="369" spans="1:10">
      <c r="A369" s="1">
        <v>45440</v>
      </c>
      <c r="B369" s="7">
        <v>2954401.3274371596</v>
      </c>
      <c r="C369" s="7">
        <v>5306.04</v>
      </c>
      <c r="D369" s="8">
        <v>6.7795927603997441E-4</v>
      </c>
      <c r="E369" s="8">
        <v>0.1663337595082226</v>
      </c>
      <c r="F369" s="8">
        <v>-1.8224915647798712E-2</v>
      </c>
      <c r="G369" s="8">
        <v>2.4883499977379486E-4</v>
      </c>
      <c r="H369" s="8">
        <v>0.3819611928636546</v>
      </c>
      <c r="I369" s="8">
        <v>-2.8883322277365453E-3</v>
      </c>
      <c r="J369" s="9"/>
    </row>
    <row r="370" spans="1:10">
      <c r="A370" s="1">
        <v>45441</v>
      </c>
      <c r="B370" s="7">
        <v>2941347.7399172597</v>
      </c>
      <c r="C370" s="7">
        <v>5266.95</v>
      </c>
      <c r="D370" s="8">
        <v>-4.4183528482312218E-3</v>
      </c>
      <c r="E370" s="8">
        <v>0.16118048541991126</v>
      </c>
      <c r="F370" s="8">
        <v>-2.2562744388068712E-2</v>
      </c>
      <c r="G370" s="8">
        <v>-7.3670760114887823E-3</v>
      </c>
      <c r="H370" s="8">
        <v>0.37178017971090038</v>
      </c>
      <c r="I370" s="8">
        <v>-1.0234129676157111E-2</v>
      </c>
      <c r="J370" s="9"/>
    </row>
    <row r="371" spans="1:10">
      <c r="A371" s="1">
        <v>45442</v>
      </c>
      <c r="B371" s="7">
        <v>2938054.7868082598</v>
      </c>
      <c r="C371" s="7">
        <v>5235.4799999999996</v>
      </c>
      <c r="D371" s="8">
        <v>-1.1195388645520721E-3</v>
      </c>
      <c r="E371" s="8">
        <v>0.15988049873772425</v>
      </c>
      <c r="F371" s="8">
        <v>-2.3657023383387377E-2</v>
      </c>
      <c r="G371" s="8">
        <v>-5.9749950160910004E-3</v>
      </c>
      <c r="H371" s="8">
        <v>0.36358379997395529</v>
      </c>
      <c r="I371" s="8">
        <v>-1.6147975818439075E-2</v>
      </c>
      <c r="J371" s="9"/>
    </row>
    <row r="372" spans="1:10">
      <c r="A372" s="1">
        <v>45443</v>
      </c>
      <c r="B372" s="7">
        <v>2938233.3369209599</v>
      </c>
      <c r="C372" s="7">
        <v>5277.51</v>
      </c>
      <c r="D372" s="8">
        <v>6.0771539557968879E-5</v>
      </c>
      <c r="E372" s="8">
        <v>0.15995098646133576</v>
      </c>
      <c r="F372" s="8">
        <v>-2.3597689517561804E-2</v>
      </c>
      <c r="G372" s="8">
        <v>8.0279172110295782E-3</v>
      </c>
      <c r="H372" s="8">
        <v>0.37453053783044732</v>
      </c>
      <c r="I372" s="8">
        <v>-8.2496932204056961E-3</v>
      </c>
      <c r="J372" s="9"/>
    </row>
    <row r="373" spans="1:10">
      <c r="A373" s="1">
        <v>45446</v>
      </c>
      <c r="B373" s="7">
        <v>2936523.6507171597</v>
      </c>
      <c r="C373" s="7">
        <v>5283.4</v>
      </c>
      <c r="D373" s="8">
        <v>-5.8187557207145524E-4</v>
      </c>
      <c r="E373" s="8">
        <v>0.15927603931751366</v>
      </c>
      <c r="F373" s="8">
        <v>-2.416583417054563E-2</v>
      </c>
      <c r="G373" s="8">
        <v>1.116056625188655E-3</v>
      </c>
      <c r="H373" s="8">
        <v>0.37606459174371709</v>
      </c>
      <c r="I373" s="8">
        <v>-7.1428437199914097E-3</v>
      </c>
      <c r="J373" s="9"/>
    </row>
    <row r="374" spans="1:10">
      <c r="A374" s="1">
        <v>45447</v>
      </c>
      <c r="B374" s="7">
        <v>2938407.3091619601</v>
      </c>
      <c r="C374" s="7">
        <v>5291.34</v>
      </c>
      <c r="D374" s="8">
        <v>6.4145863233222578E-4</v>
      </c>
      <c r="E374" s="8">
        <v>0.16001966694018988</v>
      </c>
      <c r="F374" s="8">
        <v>-2.3539876921149561E-2</v>
      </c>
      <c r="G374" s="8">
        <v>1.5028201536890773E-3</v>
      </c>
      <c r="H374" s="8">
        <v>0.37813256934496753</v>
      </c>
      <c r="I374" s="8">
        <v>-5.650757975799392E-3</v>
      </c>
      <c r="J374" s="9"/>
    </row>
    <row r="375" spans="1:10">
      <c r="A375" s="1">
        <v>45448</v>
      </c>
      <c r="B375" s="7">
        <v>2942668.9259031601</v>
      </c>
      <c r="C375" s="7">
        <v>5354.03</v>
      </c>
      <c r="D375" s="8">
        <v>1.4503151853428875E-3</v>
      </c>
      <c r="E375" s="8">
        <v>0.16170206107844964</v>
      </c>
      <c r="F375" s="8">
        <v>-2.2123701976766497E-2</v>
      </c>
      <c r="G375" s="8">
        <v>1.1847660516995706E-2</v>
      </c>
      <c r="H375" s="8">
        <v>0.39446021617398164</v>
      </c>
      <c r="I375" s="8">
        <v>0</v>
      </c>
      <c r="J375" s="9"/>
    </row>
    <row r="376" spans="1:10">
      <c r="A376" s="1">
        <v>45449</v>
      </c>
      <c r="B376" s="7">
        <v>2948047.4756121598</v>
      </c>
      <c r="C376" s="7">
        <v>5352.96</v>
      </c>
      <c r="D376" s="8">
        <v>1.8277794221615018E-3</v>
      </c>
      <c r="E376" s="8">
        <v>0.16382539620037151</v>
      </c>
      <c r="F376" s="8">
        <v>-2.0336359801820136E-2</v>
      </c>
      <c r="G376" s="8">
        <v>-1.9984945919238051E-4</v>
      </c>
      <c r="H376" s="8">
        <v>0.39418153405391387</v>
      </c>
      <c r="I376" s="8">
        <v>-1.9984945919249153E-4</v>
      </c>
      <c r="J376" s="9"/>
    </row>
    <row r="377" spans="1:10">
      <c r="A377" s="1">
        <v>45450</v>
      </c>
      <c r="B377" s="7">
        <v>2947334.0982026597</v>
      </c>
      <c r="C377" s="7">
        <v>5346.99</v>
      </c>
      <c r="D377" s="8">
        <v>-2.4198301262157162E-4</v>
      </c>
      <c r="E377" s="8">
        <v>0.16354377022483346</v>
      </c>
      <c r="F377" s="8">
        <v>-2.0573421760831101E-2</v>
      </c>
      <c r="G377" s="8">
        <v>-1.1152708034434244E-3</v>
      </c>
      <c r="H377" s="8">
        <v>0.39262664409428361</v>
      </c>
      <c r="I377" s="8">
        <v>-1.3148973763689176E-3</v>
      </c>
      <c r="J377" s="9"/>
    </row>
    <row r="378" spans="1:10">
      <c r="A378" s="1">
        <v>45453</v>
      </c>
      <c r="B378" s="7">
        <v>2950691.2186113596</v>
      </c>
      <c r="C378" s="7">
        <v>5360.79</v>
      </c>
      <c r="D378" s="8">
        <v>1.1390362601739756E-3</v>
      </c>
      <c r="E378" s="8">
        <v>0.16486908876941908</v>
      </c>
      <c r="F378" s="8">
        <v>-1.9457819374038565E-2</v>
      </c>
      <c r="G378" s="8">
        <v>2.5808913052016713E-3</v>
      </c>
      <c r="H378" s="8">
        <v>0.39622086209141871</v>
      </c>
      <c r="I378" s="8">
        <v>0</v>
      </c>
      <c r="J378" s="9"/>
    </row>
    <row r="379" spans="1:10">
      <c r="A379" s="1">
        <v>45454</v>
      </c>
      <c r="B379" s="7">
        <v>2950063.4224526603</v>
      </c>
      <c r="C379" s="7">
        <v>5375.32</v>
      </c>
      <c r="D379" s="8">
        <v>-2.1276240453071971E-4</v>
      </c>
      <c r="E379" s="8">
        <v>0.16462124842112891</v>
      </c>
      <c r="F379" s="8">
        <v>-1.9666441886132424E-2</v>
      </c>
      <c r="G379" s="8">
        <v>2.7104214117694703E-3</v>
      </c>
      <c r="H379" s="8">
        <v>0.40000520901159042</v>
      </c>
      <c r="I379" s="8">
        <v>0</v>
      </c>
      <c r="J379" s="9"/>
    </row>
    <row r="380" spans="1:10">
      <c r="A380" s="1">
        <v>45455</v>
      </c>
      <c r="B380" s="7">
        <v>2948994.3318066597</v>
      </c>
      <c r="C380" s="7">
        <v>5421.03</v>
      </c>
      <c r="D380" s="8">
        <v>-3.623958176166564E-4</v>
      </c>
      <c r="E380" s="8">
        <v>0.16419919455159371</v>
      </c>
      <c r="F380" s="8">
        <v>-2.0021710667462056E-2</v>
      </c>
      <c r="G380" s="8">
        <v>8.503679780924589E-3</v>
      </c>
      <c r="H380" s="8">
        <v>0.41191040500065146</v>
      </c>
      <c r="I380" s="8">
        <v>0</v>
      </c>
      <c r="J380" s="9"/>
    </row>
    <row r="381" spans="1:10">
      <c r="A381" s="1">
        <v>45456</v>
      </c>
      <c r="B381" s="7">
        <v>2955612.9952786602</v>
      </c>
      <c r="C381" s="7">
        <v>5433.74</v>
      </c>
      <c r="D381" s="8">
        <v>2.2443798554017125E-3</v>
      </c>
      <c r="E381" s="8">
        <v>0.16681209977152012</v>
      </c>
      <c r="F381" s="8">
        <v>-1.7822267136153092E-2</v>
      </c>
      <c r="G381" s="8">
        <v>2.3445728948188194E-3</v>
      </c>
      <c r="H381" s="8">
        <v>0.41522073186612873</v>
      </c>
      <c r="I381" s="8">
        <v>0</v>
      </c>
      <c r="J381" s="9"/>
    </row>
    <row r="382" spans="1:10">
      <c r="A382" s="1">
        <v>45457</v>
      </c>
      <c r="B382" s="7">
        <v>2961410.8391330596</v>
      </c>
      <c r="C382" s="7">
        <v>5431.6</v>
      </c>
      <c r="D382" s="8">
        <v>1.9616383686433814E-3</v>
      </c>
      <c r="E382" s="8">
        <v>0.16910096315542922</v>
      </c>
      <c r="F382" s="8">
        <v>-1.5895589610540273E-2</v>
      </c>
      <c r="G382" s="8">
        <v>-3.9383555341243603E-4</v>
      </c>
      <c r="H382" s="8">
        <v>0.41466336762599343</v>
      </c>
      <c r="I382" s="8">
        <v>-3.9383555341243603E-4</v>
      </c>
      <c r="J382" s="9"/>
    </row>
    <row r="383" spans="1:10">
      <c r="A383" s="1">
        <v>45460</v>
      </c>
      <c r="B383" s="7">
        <v>2968957.8242175598</v>
      </c>
      <c r="C383" s="7">
        <v>5473.23</v>
      </c>
      <c r="D383" s="8">
        <v>2.5484424466784006E-3</v>
      </c>
      <c r="E383" s="8">
        <v>0.17208034967438701</v>
      </c>
      <c r="F383" s="8">
        <v>-1.3387656159140504E-2</v>
      </c>
      <c r="G383" s="8">
        <v>7.6644082774870448E-3</v>
      </c>
      <c r="H383" s="8">
        <v>0.42550592525068387</v>
      </c>
      <c r="I383" s="8">
        <v>0</v>
      </c>
      <c r="J383" s="9"/>
    </row>
    <row r="384" spans="1:10">
      <c r="A384" s="1">
        <v>45461</v>
      </c>
      <c r="B384" s="7">
        <v>2978762.2564613596</v>
      </c>
      <c r="C384" s="7">
        <v>5487.03</v>
      </c>
      <c r="D384" s="8">
        <v>3.3023144228678802E-3</v>
      </c>
      <c r="E384" s="8">
        <v>0.17595092751787678</v>
      </c>
      <c r="F384" s="8">
        <v>-1.0129551986295282E-2</v>
      </c>
      <c r="G384" s="8">
        <v>2.5213630708009749E-3</v>
      </c>
      <c r="H384" s="8">
        <v>0.42910014324781898</v>
      </c>
      <c r="I384" s="8">
        <v>0</v>
      </c>
      <c r="J384" s="9"/>
    </row>
    <row r="385" spans="1:10">
      <c r="A385" s="1">
        <v>45462</v>
      </c>
      <c r="B385" s="7">
        <v>2978762.2564613596</v>
      </c>
      <c r="C385" s="7"/>
      <c r="D385" s="8">
        <v>0</v>
      </c>
      <c r="E385" s="8">
        <v>0.17595092751787678</v>
      </c>
      <c r="F385" s="8">
        <v>-1.0129551986295282E-2</v>
      </c>
      <c r="G385" s="8"/>
      <c r="H385" s="8">
        <v>0.42910014324781898</v>
      </c>
      <c r="I385" s="8">
        <v>0</v>
      </c>
      <c r="J385" s="9"/>
    </row>
    <row r="386" spans="1:10">
      <c r="A386" s="1">
        <v>45463</v>
      </c>
      <c r="B386" s="7">
        <v>2981566.1821479602</v>
      </c>
      <c r="C386" s="7">
        <v>5473.17</v>
      </c>
      <c r="D386" s="8">
        <v>9.4130563139716017E-4</v>
      </c>
      <c r="E386" s="8">
        <v>0.17705785674819596</v>
      </c>
      <c r="F386" s="8">
        <v>-9.1977813592264424E-3</v>
      </c>
      <c r="G386" s="8">
        <v>-2.5259566650810417E-3</v>
      </c>
      <c r="H386" s="8">
        <v>0.42549029821591389</v>
      </c>
      <c r="I386" s="8">
        <v>-2.5259566650810417E-3</v>
      </c>
      <c r="J386" s="9"/>
    </row>
    <row r="387" spans="1:10">
      <c r="A387" s="1">
        <v>45464</v>
      </c>
      <c r="B387" s="7">
        <v>2987931.5971506601</v>
      </c>
      <c r="C387" s="7">
        <v>5464.62</v>
      </c>
      <c r="D387" s="8">
        <v>2.1349232630865078E-3</v>
      </c>
      <c r="E387" s="8">
        <v>0.17957078494856638</v>
      </c>
      <c r="F387" s="8">
        <v>-7.0824946535326117E-3</v>
      </c>
      <c r="G387" s="8">
        <v>-1.5621659842468549E-3</v>
      </c>
      <c r="H387" s="8">
        <v>0.42326344576116703</v>
      </c>
      <c r="I387" s="8">
        <v>-4.0841766857480089E-3</v>
      </c>
      <c r="J387" s="9"/>
    </row>
    <row r="388" spans="1:10">
      <c r="A388" s="1">
        <v>45467</v>
      </c>
      <c r="B388" s="7">
        <v>2986925.2950906605</v>
      </c>
      <c r="C388" s="7">
        <v>5447.87</v>
      </c>
      <c r="D388" s="8">
        <v>-3.3678885452370633E-4</v>
      </c>
      <c r="E388" s="8">
        <v>0.17917351865507403</v>
      </c>
      <c r="F388" s="8">
        <v>-7.416898202794675E-3</v>
      </c>
      <c r="G388" s="8">
        <v>-3.0651719607218686E-3</v>
      </c>
      <c r="H388" s="8">
        <v>0.41890089855449952</v>
      </c>
      <c r="I388" s="8">
        <v>-7.1368299426101123E-3</v>
      </c>
      <c r="J388" s="9"/>
    </row>
    <row r="389" spans="1:10">
      <c r="A389" s="1">
        <v>45468</v>
      </c>
      <c r="B389" s="7">
        <v>2990790.0114806602</v>
      </c>
      <c r="C389" s="7">
        <v>5469.3</v>
      </c>
      <c r="D389" s="8">
        <v>1.2938778202293832E-3</v>
      </c>
      <c r="E389" s="8">
        <v>0.1806992251170636</v>
      </c>
      <c r="F389" s="8">
        <v>-6.1326169426448862E-3</v>
      </c>
      <c r="G389" s="8">
        <v>3.9336474622191364E-3</v>
      </c>
      <c r="H389" s="8">
        <v>0.42448235447323879</v>
      </c>
      <c r="I389" s="8">
        <v>-3.2312562533830524E-3</v>
      </c>
      <c r="J389" s="9"/>
    </row>
    <row r="390" spans="1:10">
      <c r="A390" s="1">
        <v>45469</v>
      </c>
      <c r="B390" s="7">
        <v>2994110.9656646596</v>
      </c>
      <c r="C390" s="7">
        <v>5477.9</v>
      </c>
      <c r="D390" s="8">
        <v>1.1103936322012231E-3</v>
      </c>
      <c r="E390" s="8">
        <v>0.1820102660181786</v>
      </c>
      <c r="F390" s="8">
        <v>-5.0290329292453917E-3</v>
      </c>
      <c r="G390" s="8">
        <v>1.5724132887204867E-3</v>
      </c>
      <c r="H390" s="8">
        <v>0.42672222945696037</v>
      </c>
      <c r="I390" s="8">
        <v>-1.663923834934633E-3</v>
      </c>
      <c r="J390" s="9"/>
    </row>
    <row r="391" spans="1:10">
      <c r="A391" s="1">
        <v>45470</v>
      </c>
      <c r="B391" s="7">
        <v>3002166.2115246598</v>
      </c>
      <c r="C391" s="7">
        <v>5482.87</v>
      </c>
      <c r="D391" s="8">
        <v>2.6903631670216477E-3</v>
      </c>
      <c r="E391" s="8">
        <v>0.18519030290091543</v>
      </c>
      <c r="F391" s="8">
        <v>-2.3521996871822548E-3</v>
      </c>
      <c r="G391" s="8">
        <v>9.0728198762302092E-4</v>
      </c>
      <c r="H391" s="8">
        <v>0.42801666883708811</v>
      </c>
      <c r="I391" s="8">
        <v>-7.5815149543578819E-4</v>
      </c>
      <c r="J391" s="9"/>
    </row>
    <row r="392" spans="1:10">
      <c r="A392" s="1">
        <v>45471</v>
      </c>
      <c r="B392" s="7">
        <v>2980241.7892547604</v>
      </c>
      <c r="C392" s="7">
        <v>5460.48</v>
      </c>
      <c r="D392" s="8">
        <v>-7.3028675713344704E-3</v>
      </c>
      <c r="E392" s="8">
        <v>0.1765350150720002</v>
      </c>
      <c r="F392" s="8">
        <v>-9.6378894556999883E-3</v>
      </c>
      <c r="G392" s="8">
        <v>-4.0836277351096184E-3</v>
      </c>
      <c r="H392" s="8">
        <v>0.42218518036202624</v>
      </c>
      <c r="I392" s="8">
        <v>-4.8386832220711495E-3</v>
      </c>
      <c r="J392" s="9"/>
    </row>
    <row r="393" spans="1:10">
      <c r="A393" s="1">
        <v>45474</v>
      </c>
      <c r="B393" s="7">
        <v>2985171.64155496</v>
      </c>
      <c r="C393" s="7">
        <v>5475.09</v>
      </c>
      <c r="D393" s="8">
        <v>1.6541786367718636E-3</v>
      </c>
      <c r="E393" s="8">
        <v>0.17848121415934637</v>
      </c>
      <c r="F393" s="8">
        <v>-7.9996536097692861E-3</v>
      </c>
      <c r="G393" s="8">
        <v>2.6755889592124937E-3</v>
      </c>
      <c r="H393" s="8">
        <v>0.42599036332855844</v>
      </c>
      <c r="I393" s="8">
        <v>-2.1760405902648827E-3</v>
      </c>
      <c r="J393" s="9"/>
    </row>
    <row r="394" spans="1:10">
      <c r="A394" s="1">
        <v>45475</v>
      </c>
      <c r="B394" s="7">
        <v>2985444.1941800602</v>
      </c>
      <c r="C394" s="7">
        <v>5509.01</v>
      </c>
      <c r="D394" s="8">
        <v>9.1302162095407979E-5</v>
      </c>
      <c r="E394" s="8">
        <v>0.17858881204218791</v>
      </c>
      <c r="F394" s="8">
        <v>-7.909081833344489E-3</v>
      </c>
      <c r="G394" s="8">
        <v>6.195331948881222E-3</v>
      </c>
      <c r="H394" s="8">
        <v>0.43482484698528467</v>
      </c>
      <c r="I394" s="8">
        <v>0</v>
      </c>
      <c r="J394" s="9"/>
    </row>
    <row r="395" spans="1:10">
      <c r="A395" s="1">
        <v>45476</v>
      </c>
      <c r="B395" s="7">
        <v>2985735.4970231596</v>
      </c>
      <c r="C395" s="7">
        <v>5537.02</v>
      </c>
      <c r="D395" s="8">
        <v>9.7574372238229401E-5</v>
      </c>
      <c r="E395" s="8">
        <v>0.1787038121056499</v>
      </c>
      <c r="F395" s="8">
        <v>-7.8122791848012074E-3</v>
      </c>
      <c r="G395" s="8">
        <v>5.0843981041965858E-3</v>
      </c>
      <c r="H395" s="8">
        <v>0.44212006771715084</v>
      </c>
      <c r="I395" s="8">
        <v>0</v>
      </c>
      <c r="J395" s="9"/>
    </row>
    <row r="396" spans="1:10">
      <c r="A396" s="1">
        <v>45477</v>
      </c>
      <c r="B396" s="7">
        <v>2985735.4970231596</v>
      </c>
      <c r="C396" s="7"/>
      <c r="D396" s="8">
        <v>0</v>
      </c>
      <c r="E396" s="8">
        <v>0.1787038121056499</v>
      </c>
      <c r="F396" s="8">
        <v>-7.8122791848012074E-3</v>
      </c>
      <c r="G396" s="8"/>
      <c r="H396" s="8">
        <v>0.44212006771715084</v>
      </c>
      <c r="I396" s="8">
        <v>0</v>
      </c>
      <c r="J396" s="9"/>
    </row>
    <row r="397" spans="1:10">
      <c r="A397" s="1">
        <v>45478</v>
      </c>
      <c r="B397" s="7">
        <v>2993073.6638472602</v>
      </c>
      <c r="C397" s="7">
        <v>5567.19</v>
      </c>
      <c r="D397" s="8">
        <v>2.4577417629314535E-3</v>
      </c>
      <c r="E397" s="8">
        <v>0.18160076169078843</v>
      </c>
      <c r="F397" s="8">
        <v>-5.3737379866859447E-3</v>
      </c>
      <c r="G397" s="8">
        <v>5.4487793072806046E-3</v>
      </c>
      <c r="H397" s="8">
        <v>0.44997786170074217</v>
      </c>
      <c r="I397" s="8">
        <v>0</v>
      </c>
      <c r="J397" s="9"/>
    </row>
    <row r="398" spans="1:10">
      <c r="A398" s="1">
        <v>45481</v>
      </c>
      <c r="B398" s="7">
        <v>2998784.9918066598</v>
      </c>
      <c r="C398" s="7">
        <v>5572.85</v>
      </c>
      <c r="D398" s="8">
        <v>1.9081815554309323E-3</v>
      </c>
      <c r="E398" s="8">
        <v>0.18385547047012984</v>
      </c>
      <c r="F398" s="8">
        <v>-3.4758104989649485E-3</v>
      </c>
      <c r="G398" s="8">
        <v>1.0166708878267539E-3</v>
      </c>
      <c r="H398" s="8">
        <v>0.4514520119807266</v>
      </c>
      <c r="I398" s="8">
        <v>0</v>
      </c>
      <c r="J398" s="9"/>
    </row>
    <row r="399" spans="1:10">
      <c r="A399" s="1">
        <v>45482</v>
      </c>
      <c r="B399" s="7">
        <v>3000378.1796299601</v>
      </c>
      <c r="C399" s="7">
        <v>5576.98</v>
      </c>
      <c r="D399" s="8">
        <v>5.3127777671724274E-4</v>
      </c>
      <c r="E399" s="8">
        <v>0.18448442657243569</v>
      </c>
      <c r="F399" s="8">
        <v>-2.9463793431219187E-3</v>
      </c>
      <c r="G399" s="8">
        <v>7.410929775606423E-4</v>
      </c>
      <c r="H399" s="8">
        <v>0.4525276728740717</v>
      </c>
      <c r="I399" s="8">
        <v>0</v>
      </c>
      <c r="J399" s="9"/>
    </row>
    <row r="400" spans="1:10">
      <c r="A400" s="1">
        <v>45483</v>
      </c>
      <c r="B400" s="7">
        <v>3004195.0180886602</v>
      </c>
      <c r="C400" s="7">
        <v>5633.91</v>
      </c>
      <c r="D400" s="8">
        <v>1.2721191230535833E-3</v>
      </c>
      <c r="E400" s="8">
        <v>0.18599123186243771</v>
      </c>
      <c r="F400" s="8">
        <v>-1.6780083655744127E-3</v>
      </c>
      <c r="G400" s="8">
        <v>1.0208033738690059E-2</v>
      </c>
      <c r="H400" s="8">
        <v>0.46735512436515125</v>
      </c>
      <c r="I400" s="8">
        <v>0</v>
      </c>
      <c r="J400" s="9"/>
    </row>
    <row r="401" spans="1:10">
      <c r="A401" s="1">
        <v>45484</v>
      </c>
      <c r="B401" s="7">
        <v>2993580.7716266597</v>
      </c>
      <c r="C401" s="7">
        <v>5584.54</v>
      </c>
      <c r="D401" s="8">
        <v>-3.5331416229941182E-3</v>
      </c>
      <c r="E401" s="8">
        <v>0.18180095687663855</v>
      </c>
      <c r="F401" s="8">
        <v>-5.2052213473683384E-3</v>
      </c>
      <c r="G401" s="8">
        <v>-8.763008283767415E-3</v>
      </c>
      <c r="H401" s="8">
        <v>0.45449667925511084</v>
      </c>
      <c r="I401" s="8">
        <v>-8.763008283767415E-3</v>
      </c>
      <c r="J401" s="9"/>
    </row>
    <row r="402" spans="1:10">
      <c r="A402" s="1">
        <v>45485</v>
      </c>
      <c r="B402" s="7">
        <v>2992554.03597466</v>
      </c>
      <c r="C402" s="7">
        <v>5615.35</v>
      </c>
      <c r="D402" s="8">
        <v>-3.4297910439939905E-4</v>
      </c>
      <c r="E402" s="8">
        <v>0.18139562384287067</v>
      </c>
      <c r="F402" s="8">
        <v>-5.5464151696118513E-3</v>
      </c>
      <c r="G402" s="8">
        <v>5.5170166208855509E-3</v>
      </c>
      <c r="H402" s="8">
        <v>0.46252116160958412</v>
      </c>
      <c r="I402" s="8">
        <v>-3.2943373252324326E-3</v>
      </c>
      <c r="J402" s="9"/>
    </row>
    <row r="403" spans="1:10">
      <c r="A403" s="1">
        <v>45488</v>
      </c>
      <c r="B403" s="7">
        <v>2993871.5441616597</v>
      </c>
      <c r="C403" s="7">
        <v>5631.22</v>
      </c>
      <c r="D403" s="8">
        <v>4.4026212097136863E-4</v>
      </c>
      <c r="E403" s="8">
        <v>0.1819157475859301</v>
      </c>
      <c r="F403" s="8">
        <v>-5.1085949251467033E-3</v>
      </c>
      <c r="G403" s="8">
        <v>2.826181805230199E-3</v>
      </c>
      <c r="H403" s="8">
        <v>0.46665451230628929</v>
      </c>
      <c r="I403" s="8">
        <v>-4.774659162110062E-4</v>
      </c>
      <c r="J403" s="9"/>
    </row>
    <row r="404" spans="1:10">
      <c r="A404" s="1">
        <v>45489</v>
      </c>
      <c r="B404" s="7">
        <v>2999428.0963616604</v>
      </c>
      <c r="C404" s="7">
        <v>5667.2</v>
      </c>
      <c r="D404" s="8">
        <v>1.8559754879385881E-3</v>
      </c>
      <c r="E404" s="8">
        <v>0.18410935424225827</v>
      </c>
      <c r="F404" s="8">
        <v>-3.2621008641670057E-3</v>
      </c>
      <c r="G404" s="8">
        <v>6.3893792108991043E-3</v>
      </c>
      <c r="H404" s="8">
        <v>0.47602552415679056</v>
      </c>
      <c r="I404" s="8">
        <v>0</v>
      </c>
      <c r="J404" s="9"/>
    </row>
    <row r="405" spans="1:10">
      <c r="A405" s="1">
        <v>45490</v>
      </c>
      <c r="B405" s="7">
        <v>2993082.6158346599</v>
      </c>
      <c r="C405" s="7">
        <v>5588.27</v>
      </c>
      <c r="D405" s="8">
        <v>-2.1155634751497399E-3</v>
      </c>
      <c r="E405" s="8">
        <v>0.18160429574184023</v>
      </c>
      <c r="F405" s="8">
        <v>-5.3707631578762127E-3</v>
      </c>
      <c r="G405" s="8">
        <v>-1.3927512704686507E-2</v>
      </c>
      <c r="H405" s="8">
        <v>0.45546815991665524</v>
      </c>
      <c r="I405" s="8">
        <v>-1.3927512704686507E-2</v>
      </c>
      <c r="J405" s="9"/>
    </row>
    <row r="406" spans="1:10">
      <c r="A406" s="1">
        <v>45491</v>
      </c>
      <c r="B406" s="7">
        <v>2992833.9721446596</v>
      </c>
      <c r="C406" s="7">
        <v>5544.59</v>
      </c>
      <c r="D406" s="8">
        <v>-8.3072778774950784E-5</v>
      </c>
      <c r="E406" s="8">
        <v>0.18150613658958048</v>
      </c>
      <c r="F406" s="8">
        <v>-5.4533897724315938E-3</v>
      </c>
      <c r="G406" s="8">
        <v>-7.8163725088444824E-3</v>
      </c>
      <c r="H406" s="8">
        <v>0.44409167860398413</v>
      </c>
      <c r="I406" s="8">
        <v>-2.1635022586109609E-2</v>
      </c>
      <c r="J406" s="9"/>
    </row>
    <row r="407" spans="1:10">
      <c r="A407" s="1">
        <v>45492</v>
      </c>
      <c r="B407" s="7">
        <v>2992702.4698669603</v>
      </c>
      <c r="C407" s="7">
        <v>5505</v>
      </c>
      <c r="D407" s="8">
        <v>-4.3939048715468942E-5</v>
      </c>
      <c r="E407" s="8">
        <v>0.18145422233388731</v>
      </c>
      <c r="F407" s="8">
        <v>-5.4970892043880726E-3</v>
      </c>
      <c r="G407" s="8">
        <v>-7.1402935113327182E-3</v>
      </c>
      <c r="H407" s="8">
        <v>0.43378044016147843</v>
      </c>
      <c r="I407" s="8">
        <v>-2.8620835686053225E-2</v>
      </c>
      <c r="J407" s="9"/>
    </row>
    <row r="408" spans="1:10">
      <c r="A408" s="1">
        <v>45495</v>
      </c>
      <c r="B408" s="7">
        <v>2986513.62629076</v>
      </c>
      <c r="C408" s="7">
        <v>5564.41</v>
      </c>
      <c r="D408" s="8">
        <v>-2.0679782365653487E-3</v>
      </c>
      <c r="E408" s="8">
        <v>0.17901100071460263</v>
      </c>
      <c r="F408" s="8">
        <v>-7.5536995801143147E-3</v>
      </c>
      <c r="G408" s="8">
        <v>1.0792007266121617E-2</v>
      </c>
      <c r="H408" s="8">
        <v>0.44925380908972423</v>
      </c>
      <c r="I408" s="8">
        <v>-1.8137704686617906E-2</v>
      </c>
      <c r="J408" s="9"/>
    </row>
    <row r="409" spans="1:10">
      <c r="A409" s="1">
        <v>45496</v>
      </c>
      <c r="B409" s="7">
        <v>2990525.2300316598</v>
      </c>
      <c r="C409" s="7">
        <v>5555.74</v>
      </c>
      <c r="D409" s="8">
        <v>1.3432397246022632E-3</v>
      </c>
      <c r="E409" s="8">
        <v>0.18059469512650561</v>
      </c>
      <c r="F409" s="8">
        <v>-6.2206062848556565E-3</v>
      </c>
      <c r="G409" s="8">
        <v>-1.558116673645582E-3</v>
      </c>
      <c r="H409" s="8">
        <v>0.44699570256543719</v>
      </c>
      <c r="I409" s="8">
        <v>-1.9667560700169617E-2</v>
      </c>
      <c r="J409" s="9"/>
    </row>
    <row r="410" spans="1:10">
      <c r="A410" s="1">
        <v>45497</v>
      </c>
      <c r="B410" s="7">
        <v>2949397.6408128599</v>
      </c>
      <c r="C410" s="7">
        <v>5427.13</v>
      </c>
      <c r="D410" s="8">
        <v>-1.3752630743852468E-2</v>
      </c>
      <c r="E410" s="8">
        <v>0.16435841222627978</v>
      </c>
      <c r="F410" s="8">
        <v>-1.9887687327469594E-2</v>
      </c>
      <c r="G410" s="8">
        <v>-2.3149031452155744E-2</v>
      </c>
      <c r="H410" s="8">
        <v>0.41349915353561562</v>
      </c>
      <c r="I410" s="8">
        <v>-4.236130717108999E-2</v>
      </c>
      <c r="J410" s="9"/>
    </row>
    <row r="411" spans="1:10">
      <c r="A411" s="1">
        <v>45498</v>
      </c>
      <c r="B411" s="7">
        <v>2940353.8688440602</v>
      </c>
      <c r="C411" s="7">
        <v>5399.22</v>
      </c>
      <c r="D411" s="8">
        <v>-3.0663115219374815E-3</v>
      </c>
      <c r="E411" s="8">
        <v>0.16078812661120545</v>
      </c>
      <c r="F411" s="8">
        <v>-2.2893017004610217E-2</v>
      </c>
      <c r="G411" s="8">
        <v>-5.1426813066942634E-3</v>
      </c>
      <c r="H411" s="8">
        <v>0.40622997786169979</v>
      </c>
      <c r="I411" s="8">
        <v>-4.7286137775268466E-2</v>
      </c>
      <c r="J411" s="9"/>
    </row>
    <row r="412" spans="1:10">
      <c r="A412" s="1">
        <v>45499</v>
      </c>
      <c r="B412" s="7">
        <v>2944876.9276226601</v>
      </c>
      <c r="C412" s="7">
        <v>5459.1</v>
      </c>
      <c r="D412" s="8">
        <v>1.5382702152031413E-3</v>
      </c>
      <c r="E412" s="8">
        <v>0.16257373241253292</v>
      </c>
      <c r="F412" s="8">
        <v>-2.1389962435601317E-2</v>
      </c>
      <c r="G412" s="8">
        <v>1.1090490848678192E-2</v>
      </c>
      <c r="H412" s="8">
        <v>0.42182575856231197</v>
      </c>
      <c r="I412" s="8">
        <v>-3.6720073404856168E-2</v>
      </c>
      <c r="J412" s="9"/>
    </row>
    <row r="413" spans="1:10">
      <c r="A413" s="1">
        <v>45502</v>
      </c>
      <c r="B413" s="7">
        <v>2949460.1331938598</v>
      </c>
      <c r="C413" s="7">
        <v>5463.54</v>
      </c>
      <c r="D413" s="8">
        <v>1.5563317869788929E-3</v>
      </c>
      <c r="E413" s="8">
        <v>0.16438308286699321</v>
      </c>
      <c r="F413" s="8">
        <v>-1.9866920527083276E-2</v>
      </c>
      <c r="G413" s="8">
        <v>8.1332087706753597E-4</v>
      </c>
      <c r="H413" s="8">
        <v>0.42298215913530313</v>
      </c>
      <c r="I413" s="8">
        <v>-3.5936617730096154E-2</v>
      </c>
      <c r="J413" s="9"/>
    </row>
    <row r="414" spans="1:10">
      <c r="A414" s="1">
        <v>45503</v>
      </c>
      <c r="B414" s="7">
        <v>2924491.1251707599</v>
      </c>
      <c r="C414" s="7">
        <v>5436.44</v>
      </c>
      <c r="D414" s="8">
        <v>-8.4656197729521265E-3</v>
      </c>
      <c r="E414" s="8">
        <v>0.15452585841738342</v>
      </c>
      <c r="F414" s="8">
        <v>-2.8164354504793709E-2</v>
      </c>
      <c r="G414" s="8">
        <v>-4.9601540393225951E-3</v>
      </c>
      <c r="H414" s="8">
        <v>0.41592394843078417</v>
      </c>
      <c r="I414" s="8">
        <v>-4.0718520609825282E-2</v>
      </c>
      <c r="J414" s="9"/>
    </row>
    <row r="415" spans="1:10">
      <c r="A415" s="1">
        <v>45504</v>
      </c>
      <c r="B415" s="7">
        <v>2924093.8460326605</v>
      </c>
      <c r="C415" s="7">
        <v>5522.3</v>
      </c>
      <c r="D415" s="8">
        <v>-1.3584556119183855E-4</v>
      </c>
      <c r="E415" s="8">
        <v>0.15436902120423612</v>
      </c>
      <c r="F415" s="8">
        <v>-2.829637406344232E-2</v>
      </c>
      <c r="G415" s="8">
        <v>1.579342363752767E-2</v>
      </c>
      <c r="H415" s="8">
        <v>0.43828623518687237</v>
      </c>
      <c r="I415" s="8">
        <v>-2.556818181818199E-2</v>
      </c>
      <c r="J415" s="9"/>
    </row>
    <row r="416" spans="1:10">
      <c r="A416" s="1">
        <v>45505</v>
      </c>
      <c r="B416" s="7">
        <v>2918153.0401074598</v>
      </c>
      <c r="C416" s="7">
        <v>5446.68</v>
      </c>
      <c r="D416" s="8">
        <v>-2.0316741657457893E-3</v>
      </c>
      <c r="E416" s="8">
        <v>0.15202371948611826</v>
      </c>
      <c r="F416" s="8">
        <v>-3.0270559217019155E-2</v>
      </c>
      <c r="G416" s="8">
        <v>-1.3693569708273734E-2</v>
      </c>
      <c r="H416" s="8">
        <v>0.41859096236489024</v>
      </c>
      <c r="I416" s="8">
        <v>-3.8911631846414663E-2</v>
      </c>
      <c r="J416" s="9"/>
    </row>
    <row r="417" spans="1:10">
      <c r="A417" s="1">
        <v>45506</v>
      </c>
      <c r="B417" s="7">
        <v>2969611.4521587603</v>
      </c>
      <c r="C417" s="7">
        <v>5346.56</v>
      </c>
      <c r="D417" s="8">
        <v>1.7633897655143338E-2</v>
      </c>
      <c r="E417" s="8">
        <v>0.17233838785183409</v>
      </c>
      <c r="F417" s="8">
        <v>-1.3170449505072623E-2</v>
      </c>
      <c r="G417" s="8">
        <v>-1.8381839946536194E-2</v>
      </c>
      <c r="H417" s="8">
        <v>0.39251465034509603</v>
      </c>
      <c r="I417" s="8">
        <v>-5.6578204404291621E-2</v>
      </c>
      <c r="J417" s="9"/>
    </row>
    <row r="418" spans="1:10">
      <c r="A418" s="1">
        <v>45509</v>
      </c>
      <c r="B418" s="7">
        <v>2985293.8500237605</v>
      </c>
      <c r="C418" s="7">
        <v>5186.33</v>
      </c>
      <c r="D418" s="8">
        <v>5.2809595186602554E-3</v>
      </c>
      <c r="E418" s="8">
        <v>0.17852945942025111</v>
      </c>
      <c r="F418" s="8">
        <v>-7.959042597091126E-3</v>
      </c>
      <c r="G418" s="8">
        <v>-2.9968802370122227E-2</v>
      </c>
      <c r="H418" s="8">
        <v>0.35078265399140407</v>
      </c>
      <c r="I418" s="8">
        <v>-8.4851425748165177E-2</v>
      </c>
      <c r="J418" s="9"/>
    </row>
    <row r="419" spans="1:10">
      <c r="A419" s="1">
        <v>45510</v>
      </c>
      <c r="B419" s="7">
        <v>2939121.4969631601</v>
      </c>
      <c r="C419" s="7">
        <v>5240.03</v>
      </c>
      <c r="D419" s="8">
        <v>-1.5466602411763564E-2</v>
      </c>
      <c r="E419" s="8">
        <v>0.16030161284084743</v>
      </c>
      <c r="F419" s="8">
        <v>-2.3302545661427199E-2</v>
      </c>
      <c r="G419" s="8">
        <v>1.0354142524675369E-2</v>
      </c>
      <c r="H419" s="8">
        <v>0.36476885011069027</v>
      </c>
      <c r="I419" s="8">
        <v>-7.5375846979108263E-2</v>
      </c>
      <c r="J419" s="9"/>
    </row>
    <row r="420" spans="1:10">
      <c r="A420" s="1">
        <v>45511</v>
      </c>
      <c r="B420" s="7">
        <v>2912566.3762114597</v>
      </c>
      <c r="C420" s="7">
        <v>5199.5</v>
      </c>
      <c r="D420" s="8">
        <v>-9.03505376662328E-3</v>
      </c>
      <c r="E420" s="8">
        <v>0.14981822538333067</v>
      </c>
      <c r="F420" s="8">
        <v>-3.2127059675100322E-2</v>
      </c>
      <c r="G420" s="8">
        <v>-7.7346885418594358E-3</v>
      </c>
      <c r="H420" s="8">
        <v>0.35421278812345247</v>
      </c>
      <c r="I420" s="8">
        <v>-8.2527526821005392E-2</v>
      </c>
      <c r="J420" s="9"/>
    </row>
    <row r="421" spans="1:10">
      <c r="A421" s="1">
        <v>45512</v>
      </c>
      <c r="B421" s="7">
        <v>2909311.9779036604</v>
      </c>
      <c r="C421" s="7">
        <v>5319.31</v>
      </c>
      <c r="D421" s="8">
        <v>-1.1173645120604592E-3</v>
      </c>
      <c r="E421" s="8">
        <v>0.14853345930296702</v>
      </c>
      <c r="F421" s="8">
        <v>-3.3208526550802975E-2</v>
      </c>
      <c r="G421" s="8">
        <v>2.3042600250024137E-2</v>
      </c>
      <c r="H421" s="8">
        <v>0.38541737205365179</v>
      </c>
      <c r="I421" s="8">
        <v>-6.1386575381140895E-2</v>
      </c>
      <c r="J421" s="9"/>
    </row>
    <row r="422" spans="1:10">
      <c r="A422" s="1">
        <v>45513</v>
      </c>
      <c r="B422" s="7">
        <v>2913276.6756476602</v>
      </c>
      <c r="C422" s="7">
        <v>5344.16</v>
      </c>
      <c r="D422" s="8">
        <v>1.3627612899929087E-3</v>
      </c>
      <c r="E422" s="8">
        <v>0.15009863624156683</v>
      </c>
      <c r="F422" s="8">
        <v>-3.1891020555291139E-2</v>
      </c>
      <c r="G422" s="8">
        <v>4.6716585421793244E-3</v>
      </c>
      <c r="H422" s="8">
        <v>0.39188956895428984</v>
      </c>
      <c r="I422" s="8">
        <v>-5.7001693958215971E-2</v>
      </c>
      <c r="J422" s="9"/>
    </row>
    <row r="423" spans="1:10">
      <c r="A423" s="1">
        <v>45516</v>
      </c>
      <c r="B423" s="7">
        <v>2914315.4139331598</v>
      </c>
      <c r="C423" s="7">
        <v>5344.39</v>
      </c>
      <c r="D423" s="8">
        <v>3.5655325640115976E-4</v>
      </c>
      <c r="E423" s="8">
        <v>0.15050870765550139</v>
      </c>
      <c r="F423" s="8">
        <v>-3.1545838146118776E-2</v>
      </c>
      <c r="G423" s="8">
        <v>4.3037633603804082E-5</v>
      </c>
      <c r="H423" s="8">
        <v>0.3919494725875754</v>
      </c>
      <c r="I423" s="8">
        <v>-5.6961109542631561E-2</v>
      </c>
      <c r="J423" s="9"/>
    </row>
    <row r="424" spans="1:10">
      <c r="A424" s="1">
        <v>45517</v>
      </c>
      <c r="B424" s="7">
        <v>2919238.4262586599</v>
      </c>
      <c r="C424" s="7">
        <v>5434.43</v>
      </c>
      <c r="D424" s="8">
        <v>1.6892517199627033E-3</v>
      </c>
      <c r="E424" s="8">
        <v>0.15245220646874058</v>
      </c>
      <c r="F424" s="8">
        <v>-2.9909875287501997E-2</v>
      </c>
      <c r="G424" s="8">
        <v>1.6847572875482442E-2</v>
      </c>
      <c r="H424" s="8">
        <v>0.41540044276598387</v>
      </c>
      <c r="I424" s="8">
        <v>-4.1073193111237027E-2</v>
      </c>
      <c r="J424" s="9"/>
    </row>
    <row r="425" spans="1:10">
      <c r="A425" s="1">
        <v>45518</v>
      </c>
      <c r="B425" s="7">
        <v>2924061.7794538597</v>
      </c>
      <c r="C425" s="7">
        <v>5455.21</v>
      </c>
      <c r="D425" s="8">
        <v>1.6522642178911084E-3</v>
      </c>
      <c r="E425" s="8">
        <v>0.1543563620123185</v>
      </c>
      <c r="F425" s="8">
        <v>-2.8307030086310081E-2</v>
      </c>
      <c r="G425" s="8">
        <v>3.8237680860733203E-3</v>
      </c>
      <c r="H425" s="8">
        <v>0.42081260580804658</v>
      </c>
      <c r="I425" s="8">
        <v>-3.7406479390175496E-2</v>
      </c>
      <c r="J425" s="9"/>
    </row>
    <row r="426" spans="1:10">
      <c r="A426" s="1">
        <v>45519</v>
      </c>
      <c r="B426" s="7">
        <v>2926511.7795212604</v>
      </c>
      <c r="C426" s="7">
        <v>5543.22</v>
      </c>
      <c r="D426" s="8">
        <v>8.3787561692982848E-4</v>
      </c>
      <c r="E426" s="8">
        <v>0.15532356906129641</v>
      </c>
      <c r="F426" s="8">
        <v>-2.7492872239677335E-2</v>
      </c>
      <c r="G426" s="8">
        <v>1.6133201104998829E-2</v>
      </c>
      <c r="H426" s="8">
        <v>0.44373486131006512</v>
      </c>
      <c r="I426" s="8">
        <v>-2.1876764539808469E-2</v>
      </c>
      <c r="J426" s="9"/>
    </row>
    <row r="427" spans="1:10">
      <c r="A427" s="1">
        <v>45520</v>
      </c>
      <c r="B427" s="7">
        <v>2929344.4484886602</v>
      </c>
      <c r="C427" s="7">
        <v>5554.25</v>
      </c>
      <c r="D427" s="8">
        <v>9.6793356077418125E-4</v>
      </c>
      <c r="E427" s="8">
        <v>0.15644184551734419</v>
      </c>
      <c r="F427" s="8">
        <v>-2.6551549952625986E-2</v>
      </c>
      <c r="G427" s="8">
        <v>1.9898181923141411E-3</v>
      </c>
      <c r="H427" s="8">
        <v>0.44660763120197799</v>
      </c>
      <c r="I427" s="8">
        <v>-1.9930477131564595E-2</v>
      </c>
      <c r="J427" s="9"/>
    </row>
    <row r="428" spans="1:10">
      <c r="A428" s="1">
        <v>45523</v>
      </c>
      <c r="B428" s="7">
        <v>2931554.6947316602</v>
      </c>
      <c r="C428" s="7">
        <v>5608.25</v>
      </c>
      <c r="D428" s="8">
        <v>7.5451906795742651E-4</v>
      </c>
      <c r="E428" s="8">
        <v>0.15731440294077093</v>
      </c>
      <c r="F428" s="8">
        <v>-2.5817064535391676E-2</v>
      </c>
      <c r="G428" s="8">
        <v>9.7222847369131671E-3</v>
      </c>
      <c r="H428" s="8">
        <v>0.46067196249511499</v>
      </c>
      <c r="I428" s="8">
        <v>-1.0401962168267054E-2</v>
      </c>
      <c r="J428" s="9"/>
    </row>
    <row r="429" spans="1:10">
      <c r="A429" s="1">
        <v>45524</v>
      </c>
      <c r="B429" s="7">
        <v>2934145.0994866602</v>
      </c>
      <c r="C429" s="7">
        <v>5597.12</v>
      </c>
      <c r="D429" s="8">
        <v>8.8362832174171402E-4</v>
      </c>
      <c r="E429" s="8">
        <v>0.15833703872436899</v>
      </c>
      <c r="F429" s="8">
        <v>-2.4956248903057698E-2</v>
      </c>
      <c r="G429" s="8">
        <v>-1.9845762938528466E-3</v>
      </c>
      <c r="H429" s="8">
        <v>0.45777314754525178</v>
      </c>
      <c r="I429" s="8">
        <v>-1.2365894974591174E-2</v>
      </c>
      <c r="J429" s="9"/>
    </row>
    <row r="430" spans="1:10">
      <c r="A430" s="1">
        <v>45525</v>
      </c>
      <c r="B430" s="7">
        <v>2933818.5895706601</v>
      </c>
      <c r="C430" s="7">
        <v>5620.85</v>
      </c>
      <c r="D430" s="8">
        <v>-1.1127940334554332E-4</v>
      </c>
      <c r="E430" s="8">
        <v>0.15820813966982672</v>
      </c>
      <c r="F430" s="8">
        <v>-2.5064751189915468E-2</v>
      </c>
      <c r="G430" s="8">
        <v>4.2396804070665706E-3</v>
      </c>
      <c r="H430" s="8">
        <v>0.46395363979684712</v>
      </c>
      <c r="I430" s="8">
        <v>-8.1786420101642721E-3</v>
      </c>
      <c r="J430" s="9"/>
    </row>
    <row r="431" spans="1:10">
      <c r="A431" s="1">
        <v>45526</v>
      </c>
      <c r="B431" s="7">
        <v>2935360.2748376597</v>
      </c>
      <c r="C431" s="7">
        <v>5570.64</v>
      </c>
      <c r="D431" s="8">
        <v>5.2548759234127829E-4</v>
      </c>
      <c r="E431" s="8">
        <v>0.15881676367657183</v>
      </c>
      <c r="F431" s="8">
        <v>-2.4552434813329693E-2</v>
      </c>
      <c r="G431" s="8">
        <v>-8.9328126528905871E-3</v>
      </c>
      <c r="H431" s="8">
        <v>0.45087641620002472</v>
      </c>
      <c r="I431" s="8">
        <v>-1.7038396386222954E-2</v>
      </c>
      <c r="J431" s="9"/>
    </row>
    <row r="432" spans="1:10">
      <c r="A432" s="1">
        <v>45527</v>
      </c>
      <c r="B432" s="7">
        <v>2935750.0207095603</v>
      </c>
      <c r="C432" s="7">
        <v>5634.61</v>
      </c>
      <c r="D432" s="8">
        <v>1.3277616217721722E-4</v>
      </c>
      <c r="E432" s="8">
        <v>0.15897062691911934</v>
      </c>
      <c r="F432" s="8">
        <v>-2.4422918629219192E-2</v>
      </c>
      <c r="G432" s="8">
        <v>1.1483420217425433E-2</v>
      </c>
      <c r="H432" s="8">
        <v>0.46753743977080187</v>
      </c>
      <c r="I432" s="8">
        <v>-5.7506352343315026E-3</v>
      </c>
      <c r="J432" s="9"/>
    </row>
    <row r="433" spans="1:10">
      <c r="A433" s="1">
        <v>45530</v>
      </c>
      <c r="B433" s="7">
        <v>2938440.0552546596</v>
      </c>
      <c r="C433" s="7">
        <v>5616.84</v>
      </c>
      <c r="D433" s="8">
        <v>9.163023166560702E-4</v>
      </c>
      <c r="E433" s="8">
        <v>0.16003259438950157</v>
      </c>
      <c r="F433" s="8">
        <v>-2.3528995089482696E-2</v>
      </c>
      <c r="G433" s="8">
        <v>-3.1537231503155905E-3</v>
      </c>
      <c r="H433" s="8">
        <v>0.46290923297304176</v>
      </c>
      <c r="I433" s="8">
        <v>-8.8862224731796058E-3</v>
      </c>
      <c r="J433" s="9"/>
    </row>
    <row r="434" spans="1:10">
      <c r="A434" s="1">
        <v>45531</v>
      </c>
      <c r="B434" s="7">
        <v>2940337.0274284603</v>
      </c>
      <c r="C434" s="7">
        <v>5625.8</v>
      </c>
      <c r="D434" s="8">
        <v>6.4557116637731227E-4</v>
      </c>
      <c r="E434" s="8">
        <v>0.16078147798449738</v>
      </c>
      <c r="F434" s="8">
        <v>-2.2898613563908876E-2</v>
      </c>
      <c r="G434" s="8">
        <v>1.5952029967027936E-3</v>
      </c>
      <c r="H434" s="8">
        <v>0.46524287016538457</v>
      </c>
      <c r="I434" s="8">
        <v>-7.3051948051954252E-3</v>
      </c>
      <c r="J434" s="9"/>
    </row>
    <row r="435" spans="1:10">
      <c r="A435" s="1">
        <v>45532</v>
      </c>
      <c r="B435" s="7">
        <v>2941234.9975626599</v>
      </c>
      <c r="C435" s="7">
        <v>5592.18</v>
      </c>
      <c r="D435" s="8">
        <v>3.05397009194186E-4</v>
      </c>
      <c r="E435" s="8">
        <v>0.16113597717620176</v>
      </c>
      <c r="F435" s="8">
        <v>-2.2600209722811848E-2</v>
      </c>
      <c r="G435" s="8">
        <v>-5.9760389633474187E-3</v>
      </c>
      <c r="H435" s="8">
        <v>0.45648652168250914</v>
      </c>
      <c r="I435" s="8">
        <v>-1.3237577639752196E-2</v>
      </c>
      <c r="J435" s="9"/>
    </row>
    <row r="436" spans="1:10">
      <c r="A436" s="1">
        <v>45533</v>
      </c>
      <c r="B436" s="7">
        <v>2941417.9679986602</v>
      </c>
      <c r="C436" s="7">
        <v>5591.96</v>
      </c>
      <c r="D436" s="8">
        <v>6.2208710338351736E-5</v>
      </c>
      <c r="E436" s="8">
        <v>0.16120820994786933</v>
      </c>
      <c r="F436" s="8">
        <v>-2.2539406942373774E-2</v>
      </c>
      <c r="G436" s="8">
        <v>-3.9340650694441592E-5</v>
      </c>
      <c r="H436" s="8">
        <v>0.45642922255501839</v>
      </c>
      <c r="I436" s="8">
        <v>-1.3276397515528671E-2</v>
      </c>
      <c r="J436" s="9"/>
    </row>
    <row r="437" spans="1:10">
      <c r="A437" s="1">
        <v>45534</v>
      </c>
      <c r="B437" s="7">
        <v>2942016.88404766</v>
      </c>
      <c r="C437" s="7">
        <v>5648.4</v>
      </c>
      <c r="D437" s="8">
        <v>2.0361473803309771E-4</v>
      </c>
      <c r="E437" s="8">
        <v>0.16144464905333966</v>
      </c>
      <c r="F437" s="8">
        <v>-2.2340381559780687E-2</v>
      </c>
      <c r="G437" s="8">
        <v>1.0093062182132906E-2</v>
      </c>
      <c r="H437" s="8">
        <v>0.47112905326214172</v>
      </c>
      <c r="I437" s="8">
        <v>-3.3173348390747037E-3</v>
      </c>
      <c r="J437" s="9"/>
    </row>
    <row r="438" spans="1:10">
      <c r="A438" s="1">
        <v>45537</v>
      </c>
      <c r="B438" s="7">
        <v>2942010.2361694602</v>
      </c>
      <c r="C438" s="7"/>
      <c r="D438" s="8">
        <v>-2.2596329191104658E-6</v>
      </c>
      <c r="E438" s="8">
        <v>0.16144202461477697</v>
      </c>
      <c r="F438" s="8">
        <v>-2.2342590711638244E-2</v>
      </c>
      <c r="G438" s="8"/>
      <c r="H438" s="8">
        <v>0.47112905326214172</v>
      </c>
      <c r="I438" s="8">
        <v>-3.3173348390747037E-3</v>
      </c>
      <c r="J438" s="9"/>
    </row>
    <row r="439" spans="1:10">
      <c r="A439" s="1">
        <v>45538</v>
      </c>
      <c r="B439" s="7">
        <v>2933776.0307642603</v>
      </c>
      <c r="C439" s="7">
        <v>5528.93</v>
      </c>
      <c r="D439" s="8">
        <v>-2.7988364227858886E-3</v>
      </c>
      <c r="E439" s="8">
        <v>0.15819133837333088</v>
      </c>
      <c r="F439" s="8">
        <v>-2.5078893877761077E-2</v>
      </c>
      <c r="G439" s="8">
        <v>-2.1151122441753323E-2</v>
      </c>
      <c r="H439" s="8">
        <v>0.44001302252897356</v>
      </c>
      <c r="I439" s="8">
        <v>-2.4398291925466387E-2</v>
      </c>
      <c r="J439" s="9"/>
    </row>
    <row r="440" spans="1:10">
      <c r="A440" s="1">
        <v>45539</v>
      </c>
      <c r="B440" s="7">
        <v>2937343.3127558604</v>
      </c>
      <c r="C440" s="7">
        <v>5520.07</v>
      </c>
      <c r="D440" s="8">
        <v>1.2159353523215621E-3</v>
      </c>
      <c r="E440" s="8">
        <v>0.15959962416641171</v>
      </c>
      <c r="F440" s="8">
        <v>-2.3893452839102491E-2</v>
      </c>
      <c r="G440" s="8">
        <v>-1.6024800458679378E-3</v>
      </c>
      <c r="H440" s="8">
        <v>0.43770543039458087</v>
      </c>
      <c r="I440" s="8">
        <v>-2.5961674195370543E-2</v>
      </c>
      <c r="J440" s="9"/>
    </row>
    <row r="441" spans="1:10">
      <c r="A441" s="1">
        <v>45540</v>
      </c>
      <c r="B441" s="7">
        <v>2942287.80175706</v>
      </c>
      <c r="C441" s="7">
        <v>5503.41</v>
      </c>
      <c r="D441" s="8">
        <v>1.6833200871437803E-3</v>
      </c>
      <c r="E441" s="8">
        <v>0.16155160150681547</v>
      </c>
      <c r="F441" s="8">
        <v>-2.2250353081073926E-2</v>
      </c>
      <c r="G441" s="8">
        <v>-3.0180776693048417E-3</v>
      </c>
      <c r="H441" s="8">
        <v>0.43336632374006867</v>
      </c>
      <c r="I441" s="8">
        <v>-2.890139751552856E-2</v>
      </c>
      <c r="J441" s="9"/>
    </row>
    <row r="442" spans="1:10">
      <c r="A442" s="1">
        <v>45541</v>
      </c>
      <c r="B442" s="7">
        <v>2945468.9633990601</v>
      </c>
      <c r="C442" s="7">
        <v>5408.42</v>
      </c>
      <c r="D442" s="8">
        <v>1.081186429179537E-3</v>
      </c>
      <c r="E442" s="8">
        <v>0.16280745533515639</v>
      </c>
      <c r="F442" s="8">
        <v>-2.1193223431690167E-2</v>
      </c>
      <c r="G442" s="8">
        <v>-1.726020776209658E-2</v>
      </c>
      <c r="H442" s="8">
        <v>0.40862612319312253</v>
      </c>
      <c r="I442" s="8">
        <v>-4.5662761151892162E-2</v>
      </c>
      <c r="J442" s="9"/>
    </row>
    <row r="443" spans="1:10">
      <c r="A443" s="1">
        <v>45544</v>
      </c>
      <c r="B443" s="7">
        <v>2946575.8054976603</v>
      </c>
      <c r="C443" s="7">
        <v>5471.05</v>
      </c>
      <c r="D443" s="8">
        <v>3.7577788540765766E-4</v>
      </c>
      <c r="E443" s="8">
        <v>0.16324441266185841</v>
      </c>
      <c r="F443" s="8">
        <v>-2.0825409490968672E-2</v>
      </c>
      <c r="G443" s="8">
        <v>1.1580091782812829E-2</v>
      </c>
      <c r="H443" s="8">
        <v>0.42493814298736665</v>
      </c>
      <c r="I443" s="8">
        <v>-3.4611448334274986E-2</v>
      </c>
      <c r="J443" s="9"/>
    </row>
    <row r="444" spans="1:10">
      <c r="A444" s="1">
        <v>45545</v>
      </c>
      <c r="B444" s="7">
        <v>2951366.3955426598</v>
      </c>
      <c r="C444" s="7">
        <v>5495.52</v>
      </c>
      <c r="D444" s="8">
        <v>1.6258159847988285E-3</v>
      </c>
      <c r="E444" s="8">
        <v>0.16513563402219189</v>
      </c>
      <c r="F444" s="8">
        <v>-1.9233451789810285E-2</v>
      </c>
      <c r="G444" s="8">
        <v>4.4726332239699573E-3</v>
      </c>
      <c r="H444" s="8">
        <v>0.43131136866779407</v>
      </c>
      <c r="I444" s="8">
        <v>-3.0293619424054619E-2</v>
      </c>
      <c r="J444" s="9"/>
    </row>
    <row r="445" spans="1:10">
      <c r="A445" s="1">
        <v>45546</v>
      </c>
      <c r="B445" s="7">
        <v>2967784.77066286</v>
      </c>
      <c r="C445" s="7">
        <v>5554.13</v>
      </c>
      <c r="D445" s="8">
        <v>5.5629742023886042E-3</v>
      </c>
      <c r="E445" s="8">
        <v>0.171617253496541</v>
      </c>
      <c r="F445" s="8">
        <v>-1.3777472783551348E-2</v>
      </c>
      <c r="G445" s="8">
        <v>1.0665050805019227E-2</v>
      </c>
      <c r="H445" s="8">
        <v>0.44657637713243781</v>
      </c>
      <c r="I445" s="8">
        <v>-1.9951651609260712E-2</v>
      </c>
      <c r="J445" s="9"/>
    </row>
    <row r="446" spans="1:10">
      <c r="A446" s="1">
        <v>45547</v>
      </c>
      <c r="B446" s="7">
        <v>2978809.2195581598</v>
      </c>
      <c r="C446" s="7">
        <v>5595.76</v>
      </c>
      <c r="D446" s="8">
        <v>3.7147063372919842E-3</v>
      </c>
      <c r="E446" s="8">
        <v>0.17596946753298526</v>
      </c>
      <c r="F446" s="8">
        <v>-1.0113945711720307E-2</v>
      </c>
      <c r="G446" s="8">
        <v>7.4953232999588337E-3</v>
      </c>
      <c r="H446" s="8">
        <v>0.45741893475712869</v>
      </c>
      <c r="I446" s="8">
        <v>-1.2605872388481432E-2</v>
      </c>
      <c r="J446" s="9"/>
    </row>
    <row r="447" spans="1:10">
      <c r="A447" s="1">
        <v>45548</v>
      </c>
      <c r="B447" s="7">
        <v>2984260.9350514598</v>
      </c>
      <c r="C447" s="7">
        <v>5626.02</v>
      </c>
      <c r="D447" s="8">
        <v>1.8301660467228142E-3</v>
      </c>
      <c r="E447" s="8">
        <v>0.17812168692444685</v>
      </c>
      <c r="F447" s="8">
        <v>-8.3022898650374488E-3</v>
      </c>
      <c r="G447" s="8">
        <v>5.4076658041088965E-3</v>
      </c>
      <c r="H447" s="8">
        <v>0.46530016929287554</v>
      </c>
      <c r="I447" s="8">
        <v>-7.2663749294187285E-3</v>
      </c>
      <c r="J447" s="9"/>
    </row>
    <row r="448" spans="1:10">
      <c r="A448" s="1">
        <v>45551</v>
      </c>
      <c r="B448" s="7">
        <v>2990653.7690170603</v>
      </c>
      <c r="C448" s="7">
        <v>5633.09</v>
      </c>
      <c r="D448" s="8">
        <v>2.1421833092789555E-3</v>
      </c>
      <c r="E448" s="8">
        <v>0.180645439538476</v>
      </c>
      <c r="F448" s="8">
        <v>-6.1778915825361214E-3</v>
      </c>
      <c r="G448" s="8">
        <v>1.2566610143582846E-3</v>
      </c>
      <c r="H448" s="8">
        <v>0.46714155488995845</v>
      </c>
      <c r="I448" s="8">
        <v>-6.0188452851499541E-3</v>
      </c>
      <c r="J448" s="9"/>
    </row>
    <row r="449" spans="1:10">
      <c r="A449" s="1">
        <v>45552</v>
      </c>
      <c r="B449" s="7">
        <v>2991457.7403376596</v>
      </c>
      <c r="C449" s="7">
        <v>5634.58</v>
      </c>
      <c r="D449" s="8">
        <v>2.6882794957017175E-4</v>
      </c>
      <c r="E449" s="8">
        <v>0.18096283003115654</v>
      </c>
      <c r="F449" s="8">
        <v>-5.9107244228927547E-3</v>
      </c>
      <c r="G449" s="8">
        <v>2.6450846693371055E-4</v>
      </c>
      <c r="H449" s="8">
        <v>0.46752962625341721</v>
      </c>
      <c r="I449" s="8">
        <v>-5.7559288537553099E-3</v>
      </c>
      <c r="J449" s="9"/>
    </row>
    <row r="450" spans="1:10">
      <c r="A450" s="1">
        <v>45553</v>
      </c>
      <c r="B450" s="7">
        <v>2996792.9120234596</v>
      </c>
      <c r="C450" s="7">
        <v>5618.26</v>
      </c>
      <c r="D450" s="8">
        <v>1.7834688465958592E-3</v>
      </c>
      <c r="E450" s="8">
        <v>0.18306904044750483</v>
      </c>
      <c r="F450" s="8">
        <v>-4.1377971691658466E-3</v>
      </c>
      <c r="G450" s="8">
        <v>-2.8964004415590328E-3</v>
      </c>
      <c r="H450" s="8">
        <v>0.46327907279593594</v>
      </c>
      <c r="I450" s="8">
        <v>-8.6356578204406231E-3</v>
      </c>
      <c r="J450" s="9"/>
    </row>
    <row r="451" spans="1:10">
      <c r="A451" s="1">
        <v>45554</v>
      </c>
      <c r="B451" s="7">
        <v>2996725.1893803598</v>
      </c>
      <c r="C451" s="7">
        <v>5713.64</v>
      </c>
      <c r="D451" s="8">
        <v>-2.2598372689697221E-5</v>
      </c>
      <c r="E451" s="8">
        <v>0.18304230501241125</v>
      </c>
      <c r="F451" s="8">
        <v>-4.160302034372898E-3</v>
      </c>
      <c r="G451" s="8">
        <v>1.6976786407179478E-2</v>
      </c>
      <c r="H451" s="8">
        <v>0.4881208490688882</v>
      </c>
      <c r="I451" s="8">
        <v>0</v>
      </c>
      <c r="J451" s="9"/>
    </row>
    <row r="452" spans="1:10">
      <c r="A452" s="1">
        <v>45555</v>
      </c>
      <c r="B452" s="7">
        <v>2999751.1559979599</v>
      </c>
      <c r="C452" s="7">
        <v>5702.55</v>
      </c>
      <c r="D452" s="8">
        <v>1.0097577943828373E-3</v>
      </c>
      <c r="E452" s="8">
        <v>0.18423689120098219</v>
      </c>
      <c r="F452" s="8">
        <v>-3.1547451373963309E-3</v>
      </c>
      <c r="G452" s="8">
        <v>-1.9409693295342478E-3</v>
      </c>
      <c r="H452" s="8">
        <v>0.48523245214220512</v>
      </c>
      <c r="I452" s="8">
        <v>-1.9409693295341368E-3</v>
      </c>
      <c r="J452" s="9"/>
    </row>
    <row r="453" spans="1:10">
      <c r="A453" s="1">
        <v>45558</v>
      </c>
      <c r="B453" s="7">
        <v>3003028.6727137603</v>
      </c>
      <c r="C453" s="7">
        <v>5718.57</v>
      </c>
      <c r="D453" s="8">
        <v>1.0925962006038681E-3</v>
      </c>
      <c r="E453" s="8">
        <v>0.1855307839289233</v>
      </c>
      <c r="F453" s="8">
        <v>-2.0655957993434004E-3</v>
      </c>
      <c r="G453" s="8">
        <v>2.8092695373120868E-3</v>
      </c>
      <c r="H453" s="8">
        <v>0.48940487042583558</v>
      </c>
      <c r="I453" s="8">
        <v>0</v>
      </c>
      <c r="J453" s="9"/>
    </row>
    <row r="454" spans="1:10">
      <c r="A454" s="1">
        <v>45559</v>
      </c>
      <c r="B454" s="7">
        <v>3005430.7769678598</v>
      </c>
      <c r="C454" s="7">
        <v>5732.93</v>
      </c>
      <c r="D454" s="8">
        <v>7.9989387911139076E-4</v>
      </c>
      <c r="E454" s="8">
        <v>0.18647908274648617</v>
      </c>
      <c r="F454" s="8">
        <v>-1.2673541776686559E-3</v>
      </c>
      <c r="G454" s="8">
        <v>2.5111172898120149E-3</v>
      </c>
      <c r="H454" s="8">
        <v>0.49314494074749216</v>
      </c>
      <c r="I454" s="8">
        <v>0</v>
      </c>
      <c r="J454" s="9"/>
    </row>
    <row r="455" spans="1:10">
      <c r="A455" s="1">
        <v>45560</v>
      </c>
      <c r="B455" s="7">
        <v>3010028.6388478596</v>
      </c>
      <c r="C455" s="7">
        <v>5722.26</v>
      </c>
      <c r="D455" s="8">
        <v>1.5298511997798858E-3</v>
      </c>
      <c r="E455" s="8">
        <v>0.18829421919473965</v>
      </c>
      <c r="F455" s="8">
        <v>0</v>
      </c>
      <c r="G455" s="8">
        <v>-1.8611774432969463E-3</v>
      </c>
      <c r="H455" s="8">
        <v>0.49036593306420007</v>
      </c>
      <c r="I455" s="8">
        <v>-1.8611774432968353E-3</v>
      </c>
      <c r="J455" s="9"/>
    </row>
    <row r="456" spans="1:10">
      <c r="A456" s="1">
        <v>45561</v>
      </c>
      <c r="B456" s="7">
        <v>3012730.8056721603</v>
      </c>
      <c r="C456" s="7">
        <v>5745.37</v>
      </c>
      <c r="D456" s="8">
        <v>8.9772130053056287E-4</v>
      </c>
      <c r="E456" s="8">
        <v>0.18936097622660819</v>
      </c>
      <c r="F456" s="8">
        <v>0</v>
      </c>
      <c r="G456" s="8">
        <v>4.0386141140038578E-3</v>
      </c>
      <c r="H456" s="8">
        <v>0.49638494595650373</v>
      </c>
      <c r="I456" s="8">
        <v>0</v>
      </c>
      <c r="J456" s="9"/>
    </row>
    <row r="457" spans="1:10">
      <c r="A457" s="1">
        <v>45562</v>
      </c>
      <c r="B457" s="7">
        <v>3014680.1118148603</v>
      </c>
      <c r="C457" s="7">
        <v>5738.17</v>
      </c>
      <c r="D457" s="8">
        <v>6.4702300618102448E-4</v>
      </c>
      <c r="E457" s="8">
        <v>0.19013052014088072</v>
      </c>
      <c r="F457" s="8">
        <v>0</v>
      </c>
      <c r="G457" s="8">
        <v>-1.2531829977877607E-3</v>
      </c>
      <c r="H457" s="8">
        <v>0.49450970178408538</v>
      </c>
      <c r="I457" s="8">
        <v>-1.2531829977878717E-3</v>
      </c>
      <c r="J457" s="9"/>
    </row>
    <row r="458" spans="1:10">
      <c r="A458" s="1">
        <v>45565</v>
      </c>
      <c r="B458" s="7">
        <v>3014345.1717631603</v>
      </c>
      <c r="C458" s="7">
        <v>5762.48</v>
      </c>
      <c r="D458" s="8">
        <v>-1.1110301566896741E-4</v>
      </c>
      <c r="E458" s="8">
        <v>0.18999829305105331</v>
      </c>
      <c r="F458" s="8">
        <v>-1.1110301566907843E-4</v>
      </c>
      <c r="G458" s="8">
        <v>4.2365423122701085E-3</v>
      </c>
      <c r="H458" s="8">
        <v>0.5008412553717918</v>
      </c>
      <c r="I458" s="8">
        <v>0</v>
      </c>
      <c r="J458" s="9"/>
    </row>
    <row r="459" spans="1:10">
      <c r="A459" s="1">
        <v>45566</v>
      </c>
      <c r="B459" s="7">
        <v>3017939.2400902603</v>
      </c>
      <c r="C459" s="7">
        <v>5708.75</v>
      </c>
      <c r="D459" s="8">
        <v>1.1923214238260815E-3</v>
      </c>
      <c r="E459" s="8">
        <v>0.19141715351017452</v>
      </c>
      <c r="F459" s="8">
        <v>0</v>
      </c>
      <c r="G459" s="8">
        <v>-9.3241104524439677E-3</v>
      </c>
      <c r="H459" s="8">
        <v>0.4868472457351205</v>
      </c>
      <c r="I459" s="8">
        <v>-9.3241104524439677E-3</v>
      </c>
      <c r="J459" s="9"/>
    </row>
    <row r="460" spans="1:10">
      <c r="A460" s="1">
        <v>45567</v>
      </c>
      <c r="B460" s="7">
        <v>3022302.1709140604</v>
      </c>
      <c r="C460" s="7">
        <v>5709.54</v>
      </c>
      <c r="D460" s="8">
        <v>1.4456655607386626E-3</v>
      </c>
      <c r="E460" s="8">
        <v>0.19313954425747748</v>
      </c>
      <c r="F460" s="8">
        <v>0</v>
      </c>
      <c r="G460" s="8">
        <v>1.3838405955768351E-4</v>
      </c>
      <c r="H460" s="8">
        <v>0.48705300169292753</v>
      </c>
      <c r="I460" s="8">
        <v>-9.1870167011424142E-3</v>
      </c>
      <c r="J460" s="9"/>
    </row>
    <row r="461" spans="1:10">
      <c r="A461" s="1">
        <v>45568</v>
      </c>
      <c r="B461" s="7">
        <v>3027562.6559966598</v>
      </c>
      <c r="C461" s="7">
        <v>5699.94</v>
      </c>
      <c r="D461" s="8">
        <v>1.7405556377600995E-3</v>
      </c>
      <c r="E461" s="8">
        <v>0.19521627001786945</v>
      </c>
      <c r="F461" s="8">
        <v>0</v>
      </c>
      <c r="G461" s="8">
        <v>-1.681396399709989E-3</v>
      </c>
      <c r="H461" s="8">
        <v>0.48455267612970321</v>
      </c>
      <c r="I461" s="8">
        <v>-1.0852966084047067E-2</v>
      </c>
      <c r="J461" s="9"/>
    </row>
    <row r="462" spans="1:10">
      <c r="A462" s="1">
        <v>45569</v>
      </c>
      <c r="B462" s="7">
        <v>3035958.62113766</v>
      </c>
      <c r="C462" s="7">
        <v>5751.07</v>
      </c>
      <c r="D462" s="8">
        <v>2.7731763451270819E-3</v>
      </c>
      <c r="E462" s="8">
        <v>0.19853081550519414</v>
      </c>
      <c r="F462" s="8">
        <v>0</v>
      </c>
      <c r="G462" s="8">
        <v>8.9702698624898325E-3</v>
      </c>
      <c r="H462" s="8">
        <v>0.49786951425966808</v>
      </c>
      <c r="I462" s="8">
        <v>-1.980050256139565E-3</v>
      </c>
      <c r="J462" s="9"/>
    </row>
    <row r="463" spans="1:10">
      <c r="A463" s="1">
        <v>45572</v>
      </c>
      <c r="B463" s="7">
        <v>3020073.5842692601</v>
      </c>
      <c r="C463" s="7">
        <v>5695.94</v>
      </c>
      <c r="D463" s="8">
        <v>-5.2322968955510474E-3</v>
      </c>
      <c r="E463" s="8">
        <v>0.19225974644000399</v>
      </c>
      <c r="F463" s="8">
        <v>-5.2322968955510474E-3</v>
      </c>
      <c r="G463" s="8">
        <v>-9.5860422495291919E-3</v>
      </c>
      <c r="H463" s="8">
        <v>0.48351087381169311</v>
      </c>
      <c r="I463" s="8">
        <v>-1.1547111660257237E-2</v>
      </c>
      <c r="J463" s="9"/>
    </row>
    <row r="464" spans="1:10">
      <c r="A464" s="1">
        <v>45573</v>
      </c>
      <c r="B464" s="7">
        <v>3020211.9312694604</v>
      </c>
      <c r="C464" s="7">
        <v>5751.13</v>
      </c>
      <c r="D464" s="8">
        <v>4.5809148797149035E-5</v>
      </c>
      <c r="E464" s="8">
        <v>0.1923143628441335</v>
      </c>
      <c r="F464" s="8">
        <v>-5.1867274338209812E-3</v>
      </c>
      <c r="G464" s="8">
        <v>9.68935768284096E-3</v>
      </c>
      <c r="H464" s="8">
        <v>0.4978851412944385</v>
      </c>
      <c r="I464" s="8">
        <v>-1.9696380724961715E-3</v>
      </c>
      <c r="J464" s="9"/>
    </row>
    <row r="465" spans="1:10">
      <c r="A465" s="1">
        <v>45574</v>
      </c>
      <c r="B465" s="7">
        <v>3019315.2769226599</v>
      </c>
      <c r="C465" s="7">
        <v>5792.04</v>
      </c>
      <c r="D465" s="8">
        <v>-2.9688457870025164E-4</v>
      </c>
      <c r="E465" s="8">
        <v>0.19196038309684216</v>
      </c>
      <c r="F465" s="8">
        <v>-5.4820721531323446E-3</v>
      </c>
      <c r="G465" s="8">
        <v>7.1133846739683815E-3</v>
      </c>
      <c r="H465" s="8">
        <v>0.50854017450188738</v>
      </c>
      <c r="I465" s="8">
        <v>0</v>
      </c>
      <c r="J465" s="9"/>
    </row>
    <row r="466" spans="1:10">
      <c r="A466" s="1">
        <v>45575</v>
      </c>
      <c r="B466" s="7">
        <v>3022979.5218596598</v>
      </c>
      <c r="C466" s="7">
        <v>5780.05</v>
      </c>
      <c r="D466" s="8">
        <v>1.2136012972896459E-3</v>
      </c>
      <c r="E466" s="8">
        <v>0.19340694776408629</v>
      </c>
      <c r="F466" s="8">
        <v>-4.2751239057196022E-3</v>
      </c>
      <c r="G466" s="8">
        <v>-2.0700823889336917E-3</v>
      </c>
      <c r="H466" s="8">
        <v>0.50541737205365211</v>
      </c>
      <c r="I466" s="8">
        <v>-2.0700823889336917E-3</v>
      </c>
      <c r="J466" s="9"/>
    </row>
    <row r="467" spans="1:10">
      <c r="A467" s="1">
        <v>45576</v>
      </c>
      <c r="B467" s="7">
        <v>3027031.8523096601</v>
      </c>
      <c r="C467" s="7">
        <v>5815.03</v>
      </c>
      <c r="D467" s="8">
        <v>1.3405087334192878E-3</v>
      </c>
      <c r="E467" s="8">
        <v>0.19500672020008736</v>
      </c>
      <c r="F467" s="8">
        <v>-2.9403460132323422E-3</v>
      </c>
      <c r="G467" s="8">
        <v>6.0518507625366702E-3</v>
      </c>
      <c r="H467" s="8">
        <v>0.51452793332465085</v>
      </c>
      <c r="I467" s="8">
        <v>0</v>
      </c>
      <c r="J467" s="9"/>
    </row>
    <row r="468" spans="1:10">
      <c r="A468" s="1">
        <v>45579</v>
      </c>
      <c r="B468" s="7">
        <v>3029097.8901406601</v>
      </c>
      <c r="C468" s="7">
        <v>5859.85</v>
      </c>
      <c r="D468" s="8">
        <v>6.8252926688683324E-4</v>
      </c>
      <c r="E468" s="8">
        <v>0.19582234726075032</v>
      </c>
      <c r="F468" s="8">
        <v>-2.2598236185543685E-3</v>
      </c>
      <c r="G468" s="8">
        <v>7.7076128584032677E-3</v>
      </c>
      <c r="H468" s="8">
        <v>0.52620132829795496</v>
      </c>
      <c r="I468" s="8">
        <v>0</v>
      </c>
      <c r="J468" s="9"/>
    </row>
    <row r="469" spans="1:10">
      <c r="A469" s="1">
        <v>45580</v>
      </c>
      <c r="B469" s="7">
        <v>3019072.9198894603</v>
      </c>
      <c r="C469" s="7">
        <v>5815.26</v>
      </c>
      <c r="D469" s="8">
        <v>-3.3095563810696671E-3</v>
      </c>
      <c r="E469" s="8">
        <v>0.19186470578074788</v>
      </c>
      <c r="F469" s="8">
        <v>-5.5619009859469992E-3</v>
      </c>
      <c r="G469" s="8">
        <v>-7.6094097971791674E-3</v>
      </c>
      <c r="H469" s="8">
        <v>0.51458783695793664</v>
      </c>
      <c r="I469" s="8">
        <v>-7.6094097971791674E-3</v>
      </c>
      <c r="J469" s="9"/>
    </row>
    <row r="470" spans="1:10">
      <c r="A470" s="1">
        <v>45581</v>
      </c>
      <c r="B470" s="7">
        <v>3023099.3055477599</v>
      </c>
      <c r="C470" s="7">
        <v>5842.47</v>
      </c>
      <c r="D470" s="8">
        <v>1.3336496882119242E-3</v>
      </c>
      <c r="E470" s="8">
        <v>0.19345423577400322</v>
      </c>
      <c r="F470" s="8">
        <v>-4.2356689252508462E-3</v>
      </c>
      <c r="G470" s="8">
        <v>4.6790685197222182E-3</v>
      </c>
      <c r="H470" s="8">
        <v>0.52167469722620075</v>
      </c>
      <c r="I470" s="8">
        <v>-2.9659462272925152E-3</v>
      </c>
      <c r="J470" s="9"/>
    </row>
    <row r="471" spans="1:10">
      <c r="A471" s="1">
        <v>45582</v>
      </c>
      <c r="B471" s="7">
        <v>3027035.3444022601</v>
      </c>
      <c r="C471" s="7">
        <v>5841.47</v>
      </c>
      <c r="D471" s="8">
        <v>1.3019879457076833E-3</v>
      </c>
      <c r="E471" s="8">
        <v>0.19500809880273473</v>
      </c>
      <c r="F471" s="8">
        <v>-2.9391957694259174E-3</v>
      </c>
      <c r="G471" s="8">
        <v>-1.7116048520571248E-4</v>
      </c>
      <c r="H471" s="8">
        <v>0.52141424664669822</v>
      </c>
      <c r="I471" s="8">
        <v>-3.1365990597029825E-3</v>
      </c>
      <c r="J471" s="9"/>
    </row>
    <row r="472" spans="1:10">
      <c r="A472" s="1">
        <v>45583</v>
      </c>
      <c r="B472" s="7">
        <v>3030972.5438057603</v>
      </c>
      <c r="C472" s="7">
        <v>5864.67</v>
      </c>
      <c r="D472" s="8">
        <v>1.3006783719196058E-3</v>
      </c>
      <c r="E472" s="8">
        <v>0.19656241999111623</v>
      </c>
      <c r="F472" s="8">
        <v>-1.6423403458744046E-3</v>
      </c>
      <c r="G472" s="8">
        <v>3.9716030382763723E-3</v>
      </c>
      <c r="H472" s="8">
        <v>0.52745670009115719</v>
      </c>
      <c r="I472" s="8">
        <v>0</v>
      </c>
      <c r="J472" s="9"/>
    </row>
    <row r="473" spans="1:10">
      <c r="A473" s="1">
        <v>45586</v>
      </c>
      <c r="B473" s="7">
        <v>3035953.9889318598</v>
      </c>
      <c r="C473" s="7">
        <v>5853.98</v>
      </c>
      <c r="D473" s="8">
        <v>1.6435137745736128E-3</v>
      </c>
      <c r="E473" s="8">
        <v>0.19852898681050868</v>
      </c>
      <c r="F473" s="8">
        <v>-1.525780281785849E-6</v>
      </c>
      <c r="G473" s="8">
        <v>-1.8227794573267841E-3</v>
      </c>
      <c r="H473" s="8">
        <v>0.52467248339627481</v>
      </c>
      <c r="I473" s="8">
        <v>-1.8227794573267841E-3</v>
      </c>
      <c r="J473" s="9"/>
    </row>
    <row r="474" spans="1:10">
      <c r="A474" s="1">
        <v>45587</v>
      </c>
      <c r="B474" s="7">
        <v>3040779.5791412601</v>
      </c>
      <c r="C474" s="7">
        <v>5851.2</v>
      </c>
      <c r="D474" s="8">
        <v>1.5894806795468952E-3</v>
      </c>
      <c r="E474" s="8">
        <v>0.20043402547892097</v>
      </c>
      <c r="F474" s="8">
        <v>0</v>
      </c>
      <c r="G474" s="8">
        <v>-4.7489058725858069E-4</v>
      </c>
      <c r="H474" s="8">
        <v>0.52394843078525777</v>
      </c>
      <c r="I474" s="8">
        <v>-2.2968044237784424E-3</v>
      </c>
      <c r="J474" s="9"/>
    </row>
    <row r="475" spans="1:10">
      <c r="A475" s="1">
        <v>45588</v>
      </c>
      <c r="B475" s="7">
        <v>3043879.1477474598</v>
      </c>
      <c r="C475" s="7">
        <v>5797.42</v>
      </c>
      <c r="D475" s="8">
        <v>1.019333537840561E-3</v>
      </c>
      <c r="E475" s="8">
        <v>0.20165766814105668</v>
      </c>
      <c r="F475" s="8">
        <v>0</v>
      </c>
      <c r="G475" s="8">
        <v>-9.1912770030079249E-3</v>
      </c>
      <c r="H475" s="8">
        <v>0.5099413986196113</v>
      </c>
      <c r="I475" s="8">
        <v>-1.1466970861105708E-2</v>
      </c>
      <c r="J475" s="9"/>
    </row>
    <row r="476" spans="1:10">
      <c r="A476" s="1">
        <v>45589</v>
      </c>
      <c r="B476" s="7">
        <v>3048300.8749396596</v>
      </c>
      <c r="C476" s="7">
        <v>5809.86</v>
      </c>
      <c r="D476" s="8">
        <v>1.4526618757095822E-3</v>
      </c>
      <c r="E476" s="8">
        <v>0.20340327042321937</v>
      </c>
      <c r="F476" s="8">
        <v>0</v>
      </c>
      <c r="G476" s="8">
        <v>2.1457820892740731E-3</v>
      </c>
      <c r="H476" s="8">
        <v>0.51318140382862265</v>
      </c>
      <c r="I476" s="8">
        <v>-9.3457943925235876E-3</v>
      </c>
      <c r="J476" s="9"/>
    </row>
    <row r="477" spans="1:10">
      <c r="A477" s="1">
        <v>45590</v>
      </c>
      <c r="B477" s="7">
        <v>3043551.2254396603</v>
      </c>
      <c r="C477" s="7">
        <v>5808.12</v>
      </c>
      <c r="D477" s="8">
        <v>-1.5581301501589317E-3</v>
      </c>
      <c r="E477" s="8">
        <v>0.20152821150477318</v>
      </c>
      <c r="F477" s="8">
        <v>-1.5581301501588207E-3</v>
      </c>
      <c r="G477" s="8">
        <v>-2.994908655286066E-4</v>
      </c>
      <c r="H477" s="8">
        <v>0.51272821982028827</v>
      </c>
      <c r="I477" s="8">
        <v>-9.6424862780004617E-3</v>
      </c>
      <c r="J477" s="9"/>
    </row>
    <row r="478" spans="1:10">
      <c r="A478" s="1">
        <v>45593</v>
      </c>
      <c r="B478" s="7">
        <v>3047141.5668200599</v>
      </c>
      <c r="C478" s="7">
        <v>5823.52</v>
      </c>
      <c r="D478" s="8">
        <v>1.1796553152743083E-3</v>
      </c>
      <c r="E478" s="8">
        <v>0.20294560064592693</v>
      </c>
      <c r="F478" s="8">
        <v>-3.8031289139794922E-4</v>
      </c>
      <c r="G478" s="8">
        <v>2.6514603692762151E-3</v>
      </c>
      <c r="H478" s="8">
        <v>0.5167391587446275</v>
      </c>
      <c r="I478" s="8">
        <v>-7.0165925789517081E-3</v>
      </c>
      <c r="J478" s="9"/>
    </row>
    <row r="479" spans="1:10">
      <c r="A479" s="1">
        <v>45594</v>
      </c>
      <c r="B479" s="7">
        <v>3048358.2907362599</v>
      </c>
      <c r="C479" s="7">
        <v>5832.92</v>
      </c>
      <c r="D479" s="8">
        <v>3.993000947013492E-4</v>
      </c>
      <c r="E479" s="8">
        <v>0.20342593693818545</v>
      </c>
      <c r="F479" s="8">
        <v>0</v>
      </c>
      <c r="G479" s="8">
        <v>1.6141440228589765E-3</v>
      </c>
      <c r="H479" s="8">
        <v>0.51918739419195137</v>
      </c>
      <c r="I479" s="8">
        <v>-5.4137743470648036E-3</v>
      </c>
      <c r="J479" s="9"/>
    </row>
    <row r="480" spans="1:10">
      <c r="A480" s="1">
        <v>45595</v>
      </c>
      <c r="B480" s="7">
        <v>3049587.9577808604</v>
      </c>
      <c r="C480" s="7">
        <v>5813.67</v>
      </c>
      <c r="D480" s="8">
        <v>4.03386651870008E-4</v>
      </c>
      <c r="E480" s="8">
        <v>0.20391138289766042</v>
      </c>
      <c r="F480" s="8">
        <v>0</v>
      </c>
      <c r="G480" s="8">
        <v>-3.3002338451409985E-3</v>
      </c>
      <c r="H480" s="8">
        <v>0.51417372053652755</v>
      </c>
      <c r="I480" s="8">
        <v>-8.6961414708757179E-3</v>
      </c>
      <c r="J480" s="9"/>
    </row>
    <row r="481" spans="1:10">
      <c r="A481" s="1">
        <v>45596</v>
      </c>
      <c r="B481" s="7">
        <v>3057475.3811091604</v>
      </c>
      <c r="C481" s="7">
        <v>5705.45</v>
      </c>
      <c r="D481" s="8">
        <v>2.5863898459381751E-3</v>
      </c>
      <c r="E481" s="8">
        <v>0.20702516707379637</v>
      </c>
      <c r="F481" s="8">
        <v>0</v>
      </c>
      <c r="G481" s="8">
        <v>-1.8614747655095742E-2</v>
      </c>
      <c r="H481" s="8">
        <v>0.48598775882276257</v>
      </c>
      <c r="I481" s="8">
        <v>-2.7149012646918158E-2</v>
      </c>
      <c r="J481" s="9"/>
    </row>
    <row r="482" spans="1:10">
      <c r="A482" s="1">
        <v>45597</v>
      </c>
      <c r="B482" s="7">
        <v>3061567.60713166</v>
      </c>
      <c r="C482" s="7">
        <v>5728.8</v>
      </c>
      <c r="D482" s="8">
        <v>1.3384330247705467E-3</v>
      </c>
      <c r="E482" s="8">
        <v>0.20864068941913705</v>
      </c>
      <c r="F482" s="8">
        <v>0</v>
      </c>
      <c r="G482" s="8">
        <v>4.0925781489629109E-3</v>
      </c>
      <c r="H482" s="8">
        <v>0.49206927985414706</v>
      </c>
      <c r="I482" s="8">
        <v>-2.3167543953879877E-2</v>
      </c>
      <c r="J482" s="9"/>
    </row>
    <row r="483" spans="1:10">
      <c r="A483" s="1">
        <v>45600</v>
      </c>
      <c r="B483" s="7">
        <v>3065718.4429818597</v>
      </c>
      <c r="C483" s="7">
        <v>5712.69</v>
      </c>
      <c r="D483" s="8">
        <v>1.3557877476004787E-3</v>
      </c>
      <c r="E483" s="8">
        <v>0.21027934965710293</v>
      </c>
      <c r="F483" s="8">
        <v>0</v>
      </c>
      <c r="G483" s="8">
        <v>-2.8121072475911779E-3</v>
      </c>
      <c r="H483" s="8">
        <v>0.48787342101836106</v>
      </c>
      <c r="I483" s="8">
        <v>-2.5914501583209404E-2</v>
      </c>
      <c r="J483" s="9"/>
    </row>
    <row r="484" spans="1:10">
      <c r="A484" s="1">
        <v>45601</v>
      </c>
      <c r="B484" s="7">
        <v>3065814.04027816</v>
      </c>
      <c r="C484" s="7">
        <v>5782.76</v>
      </c>
      <c r="D484" s="8">
        <v>3.1182673190022214E-5</v>
      </c>
      <c r="E484" s="8">
        <v>0.21031708940253191</v>
      </c>
      <c r="F484" s="8">
        <v>0</v>
      </c>
      <c r="G484" s="8">
        <v>1.2265675189796932E-2</v>
      </c>
      <c r="H484" s="8">
        <v>0.50612319312410436</v>
      </c>
      <c r="I484" s="8">
        <v>-1.3966685252537525E-2</v>
      </c>
      <c r="J484" s="9"/>
    </row>
    <row r="485" spans="1:10">
      <c r="A485" s="1">
        <v>45602</v>
      </c>
      <c r="B485" s="7">
        <v>3069012.5103986599</v>
      </c>
      <c r="C485" s="7">
        <v>5929.04</v>
      </c>
      <c r="D485" s="8">
        <v>1.0432694476829596E-3</v>
      </c>
      <c r="E485" s="8">
        <v>0.21157977624391422</v>
      </c>
      <c r="F485" s="8">
        <v>0</v>
      </c>
      <c r="G485" s="8">
        <v>2.5295879476236127E-2</v>
      </c>
      <c r="H485" s="8">
        <v>0.5442219038937357</v>
      </c>
      <c r="I485" s="8">
        <v>0</v>
      </c>
      <c r="J485" s="9"/>
    </row>
    <row r="486" spans="1:10">
      <c r="A486" s="1">
        <v>45603</v>
      </c>
      <c r="B486" s="7">
        <v>3074366.7883941596</v>
      </c>
      <c r="C486" s="7">
        <v>5973.1</v>
      </c>
      <c r="D486" s="8">
        <v>1.7446256661899362E-3</v>
      </c>
      <c r="E486" s="8">
        <v>0.21369352941818609</v>
      </c>
      <c r="F486" s="8">
        <v>0</v>
      </c>
      <c r="G486" s="8">
        <v>7.4312198939459062E-3</v>
      </c>
      <c r="H486" s="8">
        <v>0.55569735642661788</v>
      </c>
      <c r="I486" s="8">
        <v>0</v>
      </c>
      <c r="J486" s="9"/>
    </row>
    <row r="487" spans="1:10">
      <c r="A487" s="1">
        <v>45604</v>
      </c>
      <c r="B487" s="7">
        <v>3078094.5309866602</v>
      </c>
      <c r="C487" s="7">
        <v>5995.54</v>
      </c>
      <c r="D487" s="8">
        <v>1.2125236997007072E-3</v>
      </c>
      <c r="E487" s="8">
        <v>0.21516516158677912</v>
      </c>
      <c r="F487" s="8">
        <v>0</v>
      </c>
      <c r="G487" s="8">
        <v>3.7568431802581514E-3</v>
      </c>
      <c r="H487" s="8">
        <v>0.56154186743065493</v>
      </c>
      <c r="I487" s="8">
        <v>0</v>
      </c>
      <c r="J487" s="9"/>
    </row>
    <row r="488" spans="1:10">
      <c r="A488" s="1">
        <v>45607</v>
      </c>
      <c r="B488" s="7">
        <v>3076473.5282266596</v>
      </c>
      <c r="C488" s="7">
        <v>6001.35</v>
      </c>
      <c r="D488" s="8">
        <v>-5.2662539882453174E-4</v>
      </c>
      <c r="E488" s="8">
        <v>0.21452522474892088</v>
      </c>
      <c r="F488" s="8">
        <v>-5.2662539882442072E-4</v>
      </c>
      <c r="G488" s="8">
        <v>9.6905366322297404E-4</v>
      </c>
      <c r="H488" s="8">
        <v>0.56305508529756465</v>
      </c>
      <c r="I488" s="8">
        <v>0</v>
      </c>
      <c r="J488" s="9"/>
    </row>
    <row r="489" spans="1:10">
      <c r="A489" s="1">
        <v>45608</v>
      </c>
      <c r="B489" s="7">
        <v>3079761.7324220603</v>
      </c>
      <c r="C489" s="7">
        <v>5983.99</v>
      </c>
      <c r="D489" s="8">
        <v>1.0688225220309988E-3</v>
      </c>
      <c r="E489" s="8">
        <v>0.21582333666270737</v>
      </c>
      <c r="F489" s="8">
        <v>0</v>
      </c>
      <c r="G489" s="8">
        <v>-2.8926824797754769E-3</v>
      </c>
      <c r="H489" s="8">
        <v>0.5585336632374005</v>
      </c>
      <c r="I489" s="8">
        <v>-2.8926824797754769E-3</v>
      </c>
      <c r="J489" s="9"/>
    </row>
    <row r="490" spans="1:10">
      <c r="A490" s="1">
        <v>45609</v>
      </c>
      <c r="B490" s="7">
        <v>3080862.6967678601</v>
      </c>
      <c r="C490" s="7">
        <v>5985.38</v>
      </c>
      <c r="D490" s="8">
        <v>3.5748361121878958E-4</v>
      </c>
      <c r="E490" s="8">
        <v>0.21625797357970167</v>
      </c>
      <c r="F490" s="8">
        <v>0</v>
      </c>
      <c r="G490" s="8">
        <v>2.3228648443596178E-4</v>
      </c>
      <c r="H490" s="8">
        <v>0.55889568954290891</v>
      </c>
      <c r="I490" s="8">
        <v>-2.6610679263833203E-3</v>
      </c>
      <c r="J490" s="9"/>
    </row>
    <row r="491" spans="1:10">
      <c r="A491" s="1">
        <v>45610</v>
      </c>
      <c r="B491" s="7">
        <v>3081566.3071551602</v>
      </c>
      <c r="C491" s="7">
        <v>5949.17</v>
      </c>
      <c r="D491" s="8">
        <v>2.2838096226696081E-4</v>
      </c>
      <c r="E491" s="8">
        <v>0.21653574374607265</v>
      </c>
      <c r="F491" s="8">
        <v>0</v>
      </c>
      <c r="G491" s="8">
        <v>-6.0497412027306074E-3</v>
      </c>
      <c r="H491" s="8">
        <v>0.54946477405912209</v>
      </c>
      <c r="I491" s="8">
        <v>-8.6947103568364437E-3</v>
      </c>
      <c r="J491" s="9"/>
    </row>
    <row r="492" spans="1:10">
      <c r="A492" s="1">
        <v>45611</v>
      </c>
      <c r="B492" s="7">
        <v>3108249.5762511604</v>
      </c>
      <c r="C492" s="7">
        <v>5870.62</v>
      </c>
      <c r="D492" s="8">
        <v>8.6589956004008428E-3</v>
      </c>
      <c r="E492" s="8">
        <v>0.22706972139890036</v>
      </c>
      <c r="F492" s="8">
        <v>0</v>
      </c>
      <c r="G492" s="8">
        <v>-1.3203522508181798E-2</v>
      </c>
      <c r="H492" s="8">
        <v>0.52900638103919762</v>
      </c>
      <c r="I492" s="8">
        <v>-2.1783432061119656E-2</v>
      </c>
      <c r="J492" s="9"/>
    </row>
    <row r="493" spans="1:10">
      <c r="A493" s="1">
        <v>45614</v>
      </c>
      <c r="B493" s="7">
        <v>3112192.4067266602</v>
      </c>
      <c r="C493" s="7">
        <v>5893.62</v>
      </c>
      <c r="D493" s="8">
        <v>1.2685051115668422E-3</v>
      </c>
      <c r="E493" s="8">
        <v>0.2286262656127438</v>
      </c>
      <c r="F493" s="8">
        <v>0</v>
      </c>
      <c r="G493" s="8">
        <v>3.9178144727474162E-3</v>
      </c>
      <c r="H493" s="8">
        <v>0.53499674436775613</v>
      </c>
      <c r="I493" s="8">
        <v>-1.7950961033767365E-2</v>
      </c>
      <c r="J493" s="9"/>
    </row>
    <row r="494" spans="1:10">
      <c r="A494" s="1">
        <v>45615</v>
      </c>
      <c r="B494" s="7">
        <v>3117624.5487682596</v>
      </c>
      <c r="C494" s="7">
        <v>5916.98</v>
      </c>
      <c r="D494" s="8">
        <v>1.7454390126581121E-3</v>
      </c>
      <c r="E494" s="8">
        <v>0.23077075782872081</v>
      </c>
      <c r="F494" s="8">
        <v>0</v>
      </c>
      <c r="G494" s="8">
        <v>3.9636081050355987E-3</v>
      </c>
      <c r="H494" s="8">
        <v>0.54108086990493542</v>
      </c>
      <c r="I494" s="8">
        <v>-1.4058503503378339E-2</v>
      </c>
      <c r="J494" s="9"/>
    </row>
    <row r="495" spans="1:10">
      <c r="A495" s="1">
        <v>45616</v>
      </c>
      <c r="B495" s="7">
        <v>3124488.4534050599</v>
      </c>
      <c r="C495" s="7">
        <v>5917.11</v>
      </c>
      <c r="D495" s="8">
        <v>2.2016456854987432E-3</v>
      </c>
      <c r="E495" s="8">
        <v>0.23348047895753243</v>
      </c>
      <c r="F495" s="8">
        <v>0</v>
      </c>
      <c r="G495" s="8">
        <v>2.1970667468895755E-5</v>
      </c>
      <c r="H495" s="8">
        <v>0.54111472848027087</v>
      </c>
      <c r="I495" s="8">
        <v>-1.4036841710615033E-2</v>
      </c>
      <c r="J495" s="9"/>
    </row>
    <row r="496" spans="1:10">
      <c r="A496" s="1">
        <v>45617</v>
      </c>
      <c r="B496" s="7">
        <v>3127384.0669836598</v>
      </c>
      <c r="C496" s="7">
        <v>5948.71</v>
      </c>
      <c r="D496" s="8">
        <v>9.2674804909087527E-4</v>
      </c>
      <c r="E496" s="8">
        <v>0.23462360458499809</v>
      </c>
      <c r="F496" s="8">
        <v>0</v>
      </c>
      <c r="G496" s="8">
        <v>5.3404449131417842E-3</v>
      </c>
      <c r="H496" s="8">
        <v>0.54934496679255118</v>
      </c>
      <c r="I496" s="8">
        <v>-8.771359777383303E-3</v>
      </c>
      <c r="J496" s="9"/>
    </row>
    <row r="497" spans="1:10">
      <c r="A497" s="1">
        <v>45618</v>
      </c>
      <c r="B497" s="7">
        <v>3132761.8937204601</v>
      </c>
      <c r="C497" s="7">
        <v>5969.34</v>
      </c>
      <c r="D497" s="8">
        <v>1.7195926760562585E-3</v>
      </c>
      <c r="E497" s="8">
        <v>0.23674665429312869</v>
      </c>
      <c r="F497" s="8">
        <v>0</v>
      </c>
      <c r="G497" s="8">
        <v>3.4679787718681077E-3</v>
      </c>
      <c r="H497" s="8">
        <v>0.55471806224768838</v>
      </c>
      <c r="I497" s="8">
        <v>-5.3337998950235832E-3</v>
      </c>
      <c r="J497" s="9"/>
    </row>
    <row r="498" spans="1:10">
      <c r="A498" s="1">
        <v>45621</v>
      </c>
      <c r="B498" s="7">
        <v>3128123.8875326598</v>
      </c>
      <c r="C498" s="7">
        <v>5987.37</v>
      </c>
      <c r="D498" s="8">
        <v>-1.4804847432219326E-3</v>
      </c>
      <c r="E498" s="8">
        <v>0.23491566974021705</v>
      </c>
      <c r="F498" s="8">
        <v>-1.4804847432218216E-3</v>
      </c>
      <c r="G498" s="8">
        <v>3.0204344198856425E-3</v>
      </c>
      <c r="H498" s="8">
        <v>0.55941398619611915</v>
      </c>
      <c r="I498" s="8">
        <v>-2.3294758679297534E-3</v>
      </c>
      <c r="J498" s="9"/>
    </row>
    <row r="499" spans="1:10">
      <c r="A499" s="1">
        <v>45622</v>
      </c>
      <c r="B499" s="7">
        <v>3128882.8792662602</v>
      </c>
      <c r="C499" s="7">
        <v>6021.63</v>
      </c>
      <c r="D499" s="8">
        <v>2.4263480632136236E-4</v>
      </c>
      <c r="E499" s="8">
        <v>0.23521530326456763</v>
      </c>
      <c r="F499" s="8">
        <v>-1.2382091540295015E-3</v>
      </c>
      <c r="G499" s="8">
        <v>5.722044904524104E-3</v>
      </c>
      <c r="H499" s="8">
        <v>0.56833702304987632</v>
      </c>
      <c r="I499" s="8">
        <v>0</v>
      </c>
      <c r="J499" s="9"/>
    </row>
    <row r="500" spans="1:10">
      <c r="A500" s="1">
        <v>45623</v>
      </c>
      <c r="B500" s="7">
        <v>3134165.4995373599</v>
      </c>
      <c r="C500" s="7">
        <v>5998.74</v>
      </c>
      <c r="D500" s="8">
        <v>1.6883406873759998E-3</v>
      </c>
      <c r="E500" s="8">
        <v>0.23730076751873863</v>
      </c>
      <c r="F500" s="8">
        <v>0</v>
      </c>
      <c r="G500" s="8">
        <v>-3.8012963267421984E-3</v>
      </c>
      <c r="H500" s="8">
        <v>0.56237530928506296</v>
      </c>
      <c r="I500" s="8">
        <v>-3.8012963267421984E-3</v>
      </c>
      <c r="J500" s="9"/>
    </row>
    <row r="501" spans="1:10">
      <c r="A501" s="1">
        <v>45624</v>
      </c>
      <c r="B501" s="7">
        <v>3134192.53201856</v>
      </c>
      <c r="C501" s="7"/>
      <c r="D501" s="8">
        <v>8.6250969211221218E-6</v>
      </c>
      <c r="E501" s="8">
        <v>0.2373114393577791</v>
      </c>
      <c r="F501" s="8">
        <v>0</v>
      </c>
      <c r="G501" s="8"/>
      <c r="H501" s="8">
        <v>0.56237530928506296</v>
      </c>
      <c r="I501" s="8">
        <v>-3.8012963267421984E-3</v>
      </c>
      <c r="J501" s="9"/>
    </row>
    <row r="502" spans="1:10">
      <c r="A502" s="1">
        <v>45625</v>
      </c>
      <c r="B502" s="7">
        <v>3132975.6311576599</v>
      </c>
      <c r="C502" s="7">
        <v>6032.38</v>
      </c>
      <c r="D502" s="8">
        <v>-3.8826614780951285E-4</v>
      </c>
      <c r="E502" s="8">
        <v>0.23683103321157906</v>
      </c>
      <c r="F502" s="8">
        <v>-3.8826614780951285E-4</v>
      </c>
      <c r="G502" s="8">
        <v>5.6078443139726541E-3</v>
      </c>
      <c r="H502" s="8">
        <v>0.57113686677952846</v>
      </c>
      <c r="I502" s="8">
        <v>0</v>
      </c>
      <c r="J502" s="9"/>
    </row>
    <row r="503" spans="1:10">
      <c r="A503" s="1">
        <v>45628</v>
      </c>
      <c r="B503" s="7">
        <v>3134156.2768411599</v>
      </c>
      <c r="C503" s="7">
        <v>6047.15</v>
      </c>
      <c r="D503" s="8">
        <v>3.7684483459066165E-4</v>
      </c>
      <c r="E503" s="8">
        <v>0.23729712659770619</v>
      </c>
      <c r="F503" s="8">
        <v>-1.1567629311093341E-5</v>
      </c>
      <c r="G503" s="8">
        <v>2.4484531809998433E-3</v>
      </c>
      <c r="H503" s="8">
        <v>0.57498372183878099</v>
      </c>
      <c r="I503" s="8">
        <v>0</v>
      </c>
      <c r="J503" s="9"/>
    </row>
    <row r="504" spans="1:10">
      <c r="A504" s="1">
        <v>45629</v>
      </c>
      <c r="B504" s="7">
        <v>3134102.8321760604</v>
      </c>
      <c r="C504" s="7">
        <v>6049.88</v>
      </c>
      <c r="D504" s="8">
        <v>-1.7052329360334184E-5</v>
      </c>
      <c r="E504" s="8">
        <v>0.2372760277995869</v>
      </c>
      <c r="F504" s="8">
        <v>-2.8619761416437406E-5</v>
      </c>
      <c r="G504" s="8">
        <v>4.5145233705135013E-4</v>
      </c>
      <c r="H504" s="8">
        <v>0.57569475192082287</v>
      </c>
      <c r="I504" s="8">
        <v>0</v>
      </c>
      <c r="J504" s="9"/>
    </row>
    <row r="505" spans="1:10">
      <c r="A505" s="1">
        <v>45630</v>
      </c>
      <c r="B505" s="7">
        <v>3135678.8800396603</v>
      </c>
      <c r="C505" s="7">
        <v>6086.49</v>
      </c>
      <c r="D505" s="8">
        <v>5.0287050170139125E-4</v>
      </c>
      <c r="E505" s="8">
        <v>0.23789821741642947</v>
      </c>
      <c r="F505" s="8">
        <v>0</v>
      </c>
      <c r="G505" s="8">
        <v>6.0513596963907013E-3</v>
      </c>
      <c r="H505" s="8">
        <v>0.58522984763641084</v>
      </c>
      <c r="I505" s="8">
        <v>0</v>
      </c>
      <c r="J505" s="9"/>
    </row>
    <row r="506" spans="1:10">
      <c r="A506" s="1">
        <v>45631</v>
      </c>
      <c r="B506" s="7">
        <v>3139998.9537976598</v>
      </c>
      <c r="C506" s="7">
        <v>6075.11</v>
      </c>
      <c r="D506" s="8">
        <v>1.377715615428432E-3</v>
      </c>
      <c r="E506" s="8">
        <v>0.23960368912087504</v>
      </c>
      <c r="F506" s="8">
        <v>0</v>
      </c>
      <c r="G506" s="8">
        <v>-1.8697147288503357E-3</v>
      </c>
      <c r="H506" s="8">
        <v>0.58226592004167177</v>
      </c>
      <c r="I506" s="8">
        <v>-1.8697147288504468E-3</v>
      </c>
      <c r="J506" s="9"/>
    </row>
    <row r="507" spans="1:10">
      <c r="A507" s="1">
        <v>45632</v>
      </c>
      <c r="B507" s="7">
        <v>3143572.6208481602</v>
      </c>
      <c r="C507" s="7">
        <v>6090.27</v>
      </c>
      <c r="D507" s="8">
        <v>1.1381109048391735E-3</v>
      </c>
      <c r="E507" s="8">
        <v>0.24101449559714228</v>
      </c>
      <c r="F507" s="8">
        <v>0</v>
      </c>
      <c r="G507" s="8">
        <v>2.4954280663231909E-3</v>
      </c>
      <c r="H507" s="8">
        <v>0.58621435082693041</v>
      </c>
      <c r="I507" s="8">
        <v>0</v>
      </c>
      <c r="J507" s="9"/>
    </row>
    <row r="508" spans="1:10">
      <c r="A508" s="1">
        <v>45635</v>
      </c>
      <c r="B508" s="7">
        <v>3148582.5133248596</v>
      </c>
      <c r="C508" s="7">
        <v>6052.85</v>
      </c>
      <c r="D508" s="8">
        <v>1.5936938893899022E-3</v>
      </c>
      <c r="E508" s="8">
        <v>0.24299229281541979</v>
      </c>
      <c r="F508" s="8">
        <v>0</v>
      </c>
      <c r="G508" s="8">
        <v>-6.1442267748391677E-3</v>
      </c>
      <c r="H508" s="8">
        <v>0.57646829014194556</v>
      </c>
      <c r="I508" s="8">
        <v>-6.1442267748390567E-3</v>
      </c>
      <c r="J508" s="9"/>
    </row>
    <row r="509" spans="1:10">
      <c r="A509" s="1">
        <v>45636</v>
      </c>
      <c r="B509" s="7">
        <v>3149293.8859030604</v>
      </c>
      <c r="C509" s="7">
        <v>6034.91</v>
      </c>
      <c r="D509" s="8">
        <v>2.2593423395766976E-4</v>
      </c>
      <c r="E509" s="8">
        <v>0.24327312732691242</v>
      </c>
      <c r="F509" s="8">
        <v>0</v>
      </c>
      <c r="G509" s="8">
        <v>-2.9638930421207466E-3</v>
      </c>
      <c r="H509" s="8">
        <v>0.57179580674566988</v>
      </c>
      <c r="I509" s="8">
        <v>-9.0899089859727278E-3</v>
      </c>
      <c r="J509" s="9"/>
    </row>
    <row r="510" spans="1:10">
      <c r="A510" s="1">
        <v>45637</v>
      </c>
      <c r="B510" s="7">
        <v>3143548.0518811597</v>
      </c>
      <c r="C510" s="7">
        <v>6084.19</v>
      </c>
      <c r="D510" s="8">
        <v>-1.824483274685873E-3</v>
      </c>
      <c r="E510" s="8">
        <v>0.24100479630023797</v>
      </c>
      <c r="F510" s="8">
        <v>-1.824483274685984E-3</v>
      </c>
      <c r="G510" s="8">
        <v>8.1658218598121834E-3</v>
      </c>
      <c r="H510" s="8">
        <v>0.58463081130355476</v>
      </c>
      <c r="I510" s="8">
        <v>-9.9831370366187944E-4</v>
      </c>
      <c r="J510" s="9"/>
    </row>
    <row r="511" spans="1:10">
      <c r="A511" s="1">
        <v>45638</v>
      </c>
      <c r="B511" s="7">
        <v>3134349.9631140605</v>
      </c>
      <c r="C511" s="7">
        <v>6051.25</v>
      </c>
      <c r="D511" s="8">
        <v>-2.926021366714826E-3</v>
      </c>
      <c r="E511" s="8">
        <v>0.23737358975006795</v>
      </c>
      <c r="F511" s="8">
        <v>-4.7451661643558296E-3</v>
      </c>
      <c r="G511" s="8">
        <v>-5.4140321061636465E-3</v>
      </c>
      <c r="H511" s="8">
        <v>0.57605156921474121</v>
      </c>
      <c r="I511" s="8">
        <v>-6.4069409073818084E-3</v>
      </c>
      <c r="J511" s="9"/>
    </row>
    <row r="512" spans="1:10">
      <c r="A512" s="1">
        <v>45639</v>
      </c>
      <c r="B512" s="7">
        <v>3136191.0677763596</v>
      </c>
      <c r="C512" s="7">
        <v>6051.09</v>
      </c>
      <c r="D512" s="8">
        <v>5.8739601000712405E-4</v>
      </c>
      <c r="E512" s="8">
        <v>0.23810041805957538</v>
      </c>
      <c r="F512" s="8">
        <v>-4.1605574460203965E-3</v>
      </c>
      <c r="G512" s="8">
        <v>-2.6440818012729572E-5</v>
      </c>
      <c r="H512" s="8">
        <v>0.57600989712202089</v>
      </c>
      <c r="I512" s="8">
        <v>-6.4332123206360947E-3</v>
      </c>
      <c r="J512" s="9"/>
    </row>
    <row r="513" spans="1:10">
      <c r="A513" s="1">
        <v>45642</v>
      </c>
      <c r="B513" s="7">
        <v>3131814.2464691596</v>
      </c>
      <c r="C513" s="7">
        <v>6074.08</v>
      </c>
      <c r="D513" s="8">
        <v>-1.3955850305712447E-3</v>
      </c>
      <c r="E513" s="8">
        <v>0.23637254364978744</v>
      </c>
      <c r="F513" s="8">
        <v>-5.5503360649011846E-3</v>
      </c>
      <c r="G513" s="8">
        <v>3.7993154952247199E-3</v>
      </c>
      <c r="H513" s="8">
        <v>0.58199765594478414</v>
      </c>
      <c r="I513" s="8">
        <v>-2.6583386286651578E-3</v>
      </c>
      <c r="J513" s="9"/>
    </row>
    <row r="514" spans="1:10">
      <c r="A514" s="1">
        <v>45643</v>
      </c>
      <c r="B514" s="7">
        <v>3139018.62654866</v>
      </c>
      <c r="C514" s="7">
        <v>6050.61</v>
      </c>
      <c r="D514" s="8">
        <v>2.3003854994345652E-3</v>
      </c>
      <c r="E514" s="8">
        <v>0.2392166771210984</v>
      </c>
      <c r="F514" s="8">
        <v>-3.2627184780672502E-3</v>
      </c>
      <c r="G514" s="8">
        <v>-3.8639596449174807E-3</v>
      </c>
      <c r="H514" s="8">
        <v>0.57588488084385947</v>
      </c>
      <c r="I514" s="8">
        <v>-6.5120265603989536E-3</v>
      </c>
      <c r="J514" s="9"/>
    </row>
    <row r="515" spans="1:10">
      <c r="A515" s="1">
        <v>45644</v>
      </c>
      <c r="B515" s="7">
        <v>3072965.7215410601</v>
      </c>
      <c r="C515" s="7">
        <v>5872.16</v>
      </c>
      <c r="D515" s="8">
        <v>-2.104253362785069E-2</v>
      </c>
      <c r="E515" s="8">
        <v>0.2131404185205843</v>
      </c>
      <c r="F515" s="8">
        <v>-2.4236596242625086E-2</v>
      </c>
      <c r="G515" s="8">
        <v>-2.9492894104891865E-2</v>
      </c>
      <c r="H515" s="8">
        <v>0.52940747493163132</v>
      </c>
      <c r="I515" s="8">
        <v>-3.5812862155536807E-2</v>
      </c>
      <c r="J515" s="9"/>
    </row>
    <row r="516" spans="1:10">
      <c r="A516" s="1">
        <v>45645</v>
      </c>
      <c r="B516" s="7">
        <v>3069799.1651131604</v>
      </c>
      <c r="C516" s="7">
        <v>5867.08</v>
      </c>
      <c r="D516" s="8">
        <v>-1.0304561504551613E-3</v>
      </c>
      <c r="E516" s="8">
        <v>0.21189033051495398</v>
      </c>
      <c r="F516" s="8">
        <v>-2.5242077643415906E-2</v>
      </c>
      <c r="G516" s="8">
        <v>-8.6509904362275236E-4</v>
      </c>
      <c r="H516" s="8">
        <v>0.52808438598775842</v>
      </c>
      <c r="I516" s="8">
        <v>-3.6646979526359424E-2</v>
      </c>
      <c r="J516" s="9"/>
    </row>
    <row r="517" spans="1:10">
      <c r="A517" s="1">
        <v>45646</v>
      </c>
      <c r="B517" s="7">
        <v>3065685.0759866601</v>
      </c>
      <c r="C517" s="7">
        <v>5930.85</v>
      </c>
      <c r="D517" s="8">
        <v>-1.3401818507395857E-3</v>
      </c>
      <c r="E517" s="8">
        <v>0.21026617708891115</v>
      </c>
      <c r="F517" s="8">
        <v>-2.6548430519822697E-2</v>
      </c>
      <c r="G517" s="8">
        <v>1.0869120584686254E-2</v>
      </c>
      <c r="H517" s="8">
        <v>0.54469331944263555</v>
      </c>
      <c r="I517" s="8">
        <v>-2.6176179381209752E-2</v>
      </c>
      <c r="J517" s="9"/>
    </row>
    <row r="518" spans="1:10">
      <c r="A518" s="1">
        <v>45649</v>
      </c>
      <c r="B518" s="7">
        <v>3074444.8922206601</v>
      </c>
      <c r="C518" s="7">
        <v>5974.07</v>
      </c>
      <c r="D518" s="8">
        <v>2.8573764156714088E-3</v>
      </c>
      <c r="E518" s="8">
        <v>0.21372436312000986</v>
      </c>
      <c r="F518" s="8">
        <v>-2.3766912963391729E-2</v>
      </c>
      <c r="G518" s="8">
        <v>7.2873196927927264E-3</v>
      </c>
      <c r="H518" s="8">
        <v>0.55594999348873531</v>
      </c>
      <c r="I518" s="8">
        <v>-1.9079613875903734E-2</v>
      </c>
      <c r="J518" s="9"/>
    </row>
    <row r="519" spans="1:10">
      <c r="A519" s="1">
        <v>45650</v>
      </c>
      <c r="B519" s="7">
        <v>3077323.1350798598</v>
      </c>
      <c r="C519" s="7">
        <v>6040.04</v>
      </c>
      <c r="D519" s="8">
        <v>9.3618294036845739E-4</v>
      </c>
      <c r="E519" s="8">
        <v>0.2148606311630723</v>
      </c>
      <c r="F519" s="8">
        <v>-2.2852980201484852E-2</v>
      </c>
      <c r="G519" s="8">
        <v>1.1042722967758989E-2</v>
      </c>
      <c r="H519" s="8">
        <v>0.57313191821851772</v>
      </c>
      <c r="I519" s="8">
        <v>-8.2475817985081523E-3</v>
      </c>
      <c r="J519" s="9"/>
    </row>
    <row r="520" spans="1:10">
      <c r="A520" s="1">
        <v>45651</v>
      </c>
      <c r="B520" s="7">
        <v>3077316.3432376599</v>
      </c>
      <c r="C520" s="7"/>
      <c r="D520" s="8">
        <v>-2.2070617552438776E-6</v>
      </c>
      <c r="E520" s="8">
        <v>0.21485794989063534</v>
      </c>
      <c r="F520" s="8">
        <v>-2.2855136825301492E-2</v>
      </c>
      <c r="G520" s="8"/>
      <c r="H520" s="8">
        <v>0.57313191821851772</v>
      </c>
      <c r="I520" s="8">
        <v>-8.2475817985081523E-3</v>
      </c>
      <c r="J520" s="9"/>
    </row>
    <row r="521" spans="1:10">
      <c r="A521" s="1">
        <v>45652</v>
      </c>
      <c r="B521" s="7">
        <v>3080879.3241162598</v>
      </c>
      <c r="C521" s="7">
        <v>6037.59</v>
      </c>
      <c r="D521" s="8">
        <v>1.1578208026710168E-3</v>
      </c>
      <c r="E521" s="8">
        <v>0.21626453769730891</v>
      </c>
      <c r="F521" s="8">
        <v>-2.1723778175494757E-2</v>
      </c>
      <c r="G521" s="8">
        <v>-4.0562645280495246E-4</v>
      </c>
      <c r="H521" s="8">
        <v>0.57249381429873658</v>
      </c>
      <c r="I521" s="8">
        <v>-8.64986281396396E-3</v>
      </c>
      <c r="J521" s="9"/>
    </row>
    <row r="522" spans="1:10">
      <c r="A522" s="1">
        <v>45653</v>
      </c>
      <c r="B522" s="7">
        <v>3074381.8561757598</v>
      </c>
      <c r="C522" s="7">
        <v>5970.84</v>
      </c>
      <c r="D522" s="8">
        <v>-2.1089654143996439E-3</v>
      </c>
      <c r="E522" s="8">
        <v>0.21369947785254451</v>
      </c>
      <c r="F522" s="8">
        <v>-2.3786928893052228E-2</v>
      </c>
      <c r="G522" s="8">
        <v>-1.1055735815118317E-2</v>
      </c>
      <c r="H522" s="8">
        <v>0.55510873811694195</v>
      </c>
      <c r="I522" s="8">
        <v>-1.9609968030974145E-2</v>
      </c>
      <c r="J522" s="9"/>
    </row>
    <row r="523" spans="1:10">
      <c r="A523" s="1">
        <v>45656</v>
      </c>
      <c r="B523" s="7">
        <v>3082737.7391558597</v>
      </c>
      <c r="C523" s="7">
        <v>5906.94</v>
      </c>
      <c r="D523" s="8">
        <v>2.7179066788058925E-3</v>
      </c>
      <c r="E523" s="8">
        <v>0.21699819976946322</v>
      </c>
      <c r="F523" s="8">
        <v>-2.1133672867152953E-2</v>
      </c>
      <c r="G523" s="8">
        <v>-1.0702011777237508E-2</v>
      </c>
      <c r="H523" s="8">
        <v>0.53846594608672937</v>
      </c>
      <c r="I523" s="8">
        <v>-3.0102113699392974E-2</v>
      </c>
      <c r="J523" s="9"/>
    </row>
    <row r="524" spans="1:10">
      <c r="A524" s="1">
        <v>45657</v>
      </c>
      <c r="B524" s="7">
        <v>3088048.3928334601</v>
      </c>
      <c r="C524" s="7">
        <v>5881.63</v>
      </c>
      <c r="D524" s="8">
        <v>1.722706933563023E-3</v>
      </c>
      <c r="E524" s="8">
        <v>0.2190947310063398</v>
      </c>
      <c r="F524" s="8">
        <v>-1.9447373058369855E-2</v>
      </c>
      <c r="G524" s="8">
        <v>-4.2847904329482711E-3</v>
      </c>
      <c r="H524" s="8">
        <v>0.5318739419195202</v>
      </c>
      <c r="I524" s="8">
        <v>-3.4257922883550562E-2</v>
      </c>
      <c r="J524" s="9"/>
    </row>
    <row r="525" spans="1:10">
      <c r="A525" s="1">
        <v>45658</v>
      </c>
      <c r="B525" s="7">
        <v>3088048.3928334601</v>
      </c>
      <c r="C525" s="7"/>
      <c r="D525" s="8">
        <v>0</v>
      </c>
      <c r="E525" s="8">
        <v>0.2190947310063398</v>
      </c>
      <c r="F525" s="8">
        <v>-1.9447373058369855E-2</v>
      </c>
      <c r="G525" s="8"/>
      <c r="H525" s="8">
        <v>0.5318739419195202</v>
      </c>
      <c r="I525" s="8">
        <v>-3.4257922883550562E-2</v>
      </c>
      <c r="J525" s="9"/>
    </row>
    <row r="526" spans="1:10">
      <c r="A526" s="1">
        <v>45659</v>
      </c>
      <c r="B526" s="7">
        <v>3070714.16278446</v>
      </c>
      <c r="C526" s="7">
        <v>5868.55</v>
      </c>
      <c r="D526" s="8">
        <v>-5.613328498746406E-3</v>
      </c>
      <c r="E526" s="8">
        <v>0.21225155181011024</v>
      </c>
      <c r="F526" s="8">
        <v>-2.4951537063702012E-2</v>
      </c>
      <c r="G526" s="8">
        <v>-2.2238733140302891E-3</v>
      </c>
      <c r="H526" s="8">
        <v>0.52846724833962688</v>
      </c>
      <c r="I526" s="8">
        <v>-3.6405610917086051E-2</v>
      </c>
      <c r="J526" s="9"/>
    </row>
    <row r="527" spans="1:10">
      <c r="A527" s="1">
        <v>45660</v>
      </c>
      <c r="B527" s="7">
        <v>3075385.8556434596</v>
      </c>
      <c r="C527" s="7">
        <v>5942.47</v>
      </c>
      <c r="D527" s="8">
        <v>1.5213701475762509E-3</v>
      </c>
      <c r="E527" s="8">
        <v>0.21409583513238717</v>
      </c>
      <c r="F527" s="8">
        <v>-2.3468127439750575E-2</v>
      </c>
      <c r="G527" s="8">
        <v>1.2595956411720177E-2</v>
      </c>
      <c r="H527" s="8">
        <v>0.54771975517645477</v>
      </c>
      <c r="I527" s="8">
        <v>-2.4268217993619556E-2</v>
      </c>
      <c r="J527" s="9"/>
    </row>
    <row r="528" spans="1:10">
      <c r="A528" s="1">
        <v>45663</v>
      </c>
      <c r="B528" s="7">
        <v>3080086.4955316596</v>
      </c>
      <c r="C528" s="7">
        <v>5975.38</v>
      </c>
      <c r="D528" s="8">
        <v>1.5284715833541185E-3</v>
      </c>
      <c r="E528" s="8">
        <v>0.21595154611585565</v>
      </c>
      <c r="F528" s="8">
        <v>-2.1975526222302588E-2</v>
      </c>
      <c r="G528" s="8">
        <v>5.5381011599553442E-3</v>
      </c>
      <c r="H528" s="8">
        <v>0.55629118374788322</v>
      </c>
      <c r="I528" s="8">
        <v>-1.8864516679884757E-2</v>
      </c>
      <c r="J528" s="9"/>
    </row>
    <row r="529" spans="1:10">
      <c r="A529" s="1">
        <v>45664</v>
      </c>
      <c r="B529" s="7">
        <v>3077857.3569291597</v>
      </c>
      <c r="C529" s="7">
        <v>5909.03</v>
      </c>
      <c r="D529" s="8">
        <v>-7.2372597514180903E-4</v>
      </c>
      <c r="E529" s="8">
        <v>0.21507153039741778</v>
      </c>
      <c r="F529" s="8">
        <v>-2.2683347938299958E-2</v>
      </c>
      <c r="G529" s="8">
        <v>-1.1103896321238205E-2</v>
      </c>
      <c r="H529" s="8">
        <v>0.53901028779788973</v>
      </c>
      <c r="I529" s="8">
        <v>-2.9758943363759172E-2</v>
      </c>
      <c r="J529" s="9"/>
    </row>
    <row r="530" spans="1:10">
      <c r="A530" s="1">
        <v>45665</v>
      </c>
      <c r="B530" s="7">
        <v>3078366.94981666</v>
      </c>
      <c r="C530" s="7">
        <v>5918.25</v>
      </c>
      <c r="D530" s="8">
        <v>1.6556741538176212E-4</v>
      </c>
      <c r="E530" s="8">
        <v>0.21527270665020959</v>
      </c>
      <c r="F530" s="8">
        <v>-2.2521536146208554E-2</v>
      </c>
      <c r="G530" s="8">
        <v>1.5603237756451893E-3</v>
      </c>
      <c r="H530" s="8">
        <v>0.54141164214090343</v>
      </c>
      <c r="I530" s="8">
        <v>-2.8245053174982493E-2</v>
      </c>
      <c r="J530" s="9"/>
    </row>
    <row r="531" spans="1:10">
      <c r="A531" s="1">
        <v>45666</v>
      </c>
      <c r="B531" s="7">
        <v>3078733.6715293601</v>
      </c>
      <c r="C531" s="7"/>
      <c r="D531" s="8">
        <v>1.1912865447105681E-4</v>
      </c>
      <c r="E531" s="8">
        <v>0.21541748045256814</v>
      </c>
      <c r="F531" s="8">
        <v>-2.2405090452035314E-2</v>
      </c>
      <c r="G531" s="8"/>
      <c r="H531" s="8">
        <v>0.54141164214090343</v>
      </c>
      <c r="I531" s="8">
        <v>-2.8245053174982493E-2</v>
      </c>
      <c r="J531" s="9"/>
    </row>
    <row r="532" spans="1:10">
      <c r="A532" s="1">
        <v>45667</v>
      </c>
      <c r="B532" s="7">
        <v>3085307.1421765601</v>
      </c>
      <c r="C532" s="7">
        <v>5827.04</v>
      </c>
      <c r="D532" s="8">
        <v>2.1351215624749731E-3</v>
      </c>
      <c r="E532" s="8">
        <v>0.21801254452249141</v>
      </c>
      <c r="F532" s="8">
        <v>-2.0317806481293665E-2</v>
      </c>
      <c r="G532" s="8">
        <v>-1.5411650403413191E-2</v>
      </c>
      <c r="H532" s="8">
        <v>0.51765594478447685</v>
      </c>
      <c r="I532" s="8">
        <v>-4.3221400693236989E-2</v>
      </c>
      <c r="J532" s="9"/>
    </row>
    <row r="533" spans="1:10">
      <c r="A533" s="1">
        <v>45670</v>
      </c>
      <c r="B533" s="7">
        <v>3079444.2433034601</v>
      </c>
      <c r="C533" s="7">
        <v>5836.22</v>
      </c>
      <c r="D533" s="8">
        <v>-1.9002642534201586E-3</v>
      </c>
      <c r="E533" s="8">
        <v>0.21569799882391805</v>
      </c>
      <c r="F533" s="8">
        <v>-2.2179461533349487E-2</v>
      </c>
      <c r="G533" s="8">
        <v>1.5754139322881056E-3</v>
      </c>
      <c r="H533" s="8">
        <v>0.52004688110431019</v>
      </c>
      <c r="I533" s="8">
        <v>-4.1714078357773965E-2</v>
      </c>
      <c r="J533" s="9"/>
    </row>
    <row r="534" spans="1:10">
      <c r="A534" s="1">
        <v>45671</v>
      </c>
      <c r="B534" s="7">
        <v>3081780.1701208604</v>
      </c>
      <c r="C534" s="7">
        <v>5842.91</v>
      </c>
      <c r="D534" s="8">
        <v>7.5855467183072456E-4</v>
      </c>
      <c r="E534" s="8">
        <v>0.21662017222046126</v>
      </c>
      <c r="F534" s="8">
        <v>-2.1437731195683485E-2</v>
      </c>
      <c r="G534" s="8">
        <v>1.146289893115604E-3</v>
      </c>
      <c r="H534" s="8">
        <v>0.52178929548118202</v>
      </c>
      <c r="I534" s="8">
        <v>-4.0615604891080515E-2</v>
      </c>
      <c r="J534" s="9"/>
    </row>
    <row r="535" spans="1:10">
      <c r="A535" s="1">
        <v>45672</v>
      </c>
      <c r="B535" s="7">
        <v>3074426.5494804597</v>
      </c>
      <c r="C535" s="7">
        <v>5949.91</v>
      </c>
      <c r="D535" s="8">
        <v>-2.3861600226054991E-3</v>
      </c>
      <c r="E535" s="8">
        <v>0.21371712180281333</v>
      </c>
      <c r="F535" s="8">
        <v>-2.377273736113461E-2</v>
      </c>
      <c r="G535" s="8">
        <v>1.8312792769356268E-2</v>
      </c>
      <c r="H535" s="8">
        <v>0.5496575074879535</v>
      </c>
      <c r="I535" s="8">
        <v>-2.3046597277296743E-2</v>
      </c>
      <c r="J535" s="9"/>
    </row>
    <row r="536" spans="1:10">
      <c r="A536" s="1">
        <v>45673</v>
      </c>
      <c r="B536" s="7">
        <v>3075873.7321282597</v>
      </c>
      <c r="C536" s="7">
        <v>5937.34</v>
      </c>
      <c r="D536" s="8">
        <v>4.7071628627604056E-4</v>
      </c>
      <c r="E536" s="8">
        <v>0.21428843821897803</v>
      </c>
      <c r="F536" s="8">
        <v>-2.3313211289503699E-2</v>
      </c>
      <c r="G536" s="8">
        <v>-2.112636997870454E-3</v>
      </c>
      <c r="H536" s="8">
        <v>0.5463836437036067</v>
      </c>
      <c r="I536" s="8">
        <v>-2.5110545181084132E-2</v>
      </c>
      <c r="J536" s="9"/>
    </row>
    <row r="537" spans="1:10">
      <c r="A537" s="1">
        <v>45674</v>
      </c>
      <c r="B537" s="7">
        <v>3069402.8600278599</v>
      </c>
      <c r="C537" s="7">
        <v>5996.66</v>
      </c>
      <c r="D537" s="8">
        <v>-2.1037508896447621E-3</v>
      </c>
      <c r="E537" s="8">
        <v>0.21173387783678943</v>
      </c>
      <c r="F537" s="8">
        <v>-2.5367916990157835E-2</v>
      </c>
      <c r="G537" s="8">
        <v>9.9910060734267336E-3</v>
      </c>
      <c r="H537" s="8">
        <v>0.5618335720796972</v>
      </c>
      <c r="I537" s="8">
        <v>-1.5370418717068679E-2</v>
      </c>
      <c r="J537" s="9"/>
    </row>
    <row r="538" spans="1:10">
      <c r="A538" s="1">
        <v>45677</v>
      </c>
      <c r="B538" s="7">
        <v>3069341.4444625601</v>
      </c>
      <c r="C538" s="7"/>
      <c r="D538" s="8">
        <v>-2.0008962036133227E-5</v>
      </c>
      <c r="E538" s="8">
        <v>0.21170963229962991</v>
      </c>
      <c r="F538" s="8">
        <v>-2.5387418366505932E-2</v>
      </c>
      <c r="G538" s="8"/>
      <c r="H538" s="8">
        <v>0.5618335720796972</v>
      </c>
      <c r="I538" s="8">
        <v>-1.5370418717068679E-2</v>
      </c>
      <c r="J538" s="9"/>
    </row>
    <row r="539" spans="1:10">
      <c r="A539" s="1">
        <v>45678</v>
      </c>
      <c r="B539" s="7">
        <v>3069262.3806306599</v>
      </c>
      <c r="C539" s="7">
        <v>6049.24</v>
      </c>
      <c r="D539" s="8">
        <v>-2.575921686487348E-5</v>
      </c>
      <c r="E539" s="8">
        <v>0.21167841960843425</v>
      </c>
      <c r="F539" s="8">
        <v>-2.5412523623355443E-2</v>
      </c>
      <c r="G539" s="8">
        <v>8.7682143059637507E-3</v>
      </c>
      <c r="H539" s="8">
        <v>0.5755280635499409</v>
      </c>
      <c r="I539" s="8">
        <v>-6.7369755363885231E-3</v>
      </c>
      <c r="J539" s="9"/>
    </row>
    <row r="540" spans="1:10">
      <c r="A540" s="1">
        <v>45679</v>
      </c>
      <c r="B540" s="7">
        <v>3075028.7003045604</v>
      </c>
      <c r="C540" s="7">
        <v>6086.37</v>
      </c>
      <c r="D540" s="8">
        <v>1.8787314210380046E-3</v>
      </c>
      <c r="E540" s="8">
        <v>0.21395483792754622</v>
      </c>
      <c r="F540" s="8">
        <v>-2.3581535508936602E-2</v>
      </c>
      <c r="G540" s="8">
        <v>6.1379611323075789E-3</v>
      </c>
      <c r="H540" s="8">
        <v>0.58519859356687021</v>
      </c>
      <c r="I540" s="8">
        <v>-6.4036569807268684E-4</v>
      </c>
      <c r="J540" s="9"/>
    </row>
    <row r="541" spans="1:10">
      <c r="A541" s="1">
        <v>45680</v>
      </c>
      <c r="B541" s="7">
        <v>3079597.5869268598</v>
      </c>
      <c r="C541" s="7">
        <v>6118.71</v>
      </c>
      <c r="D541" s="8">
        <v>1.4858029200985889E-3</v>
      </c>
      <c r="E541" s="8">
        <v>0.21575853557060687</v>
      </c>
      <c r="F541" s="8">
        <v>-2.2130770103157449E-2</v>
      </c>
      <c r="G541" s="8">
        <v>5.31351199483443E-3</v>
      </c>
      <c r="H541" s="8">
        <v>0.59362156530798238</v>
      </c>
      <c r="I541" s="8">
        <v>0</v>
      </c>
      <c r="J541" s="9"/>
    </row>
    <row r="542" spans="1:10">
      <c r="A542" s="1">
        <v>45681</v>
      </c>
      <c r="B542" s="7">
        <v>3074304.3567578597</v>
      </c>
      <c r="C542" s="7">
        <v>6101.24</v>
      </c>
      <c r="D542" s="8">
        <v>-1.7188057918574584E-3</v>
      </c>
      <c r="E542" s="8">
        <v>0.21366888275816787</v>
      </c>
      <c r="F542" s="8">
        <v>-2.3811537399183513E-2</v>
      </c>
      <c r="G542" s="8">
        <v>-2.8551769899211044E-3</v>
      </c>
      <c r="H542" s="8">
        <v>0.58907149368407308</v>
      </c>
      <c r="I542" s="8">
        <v>-2.8551769899209933E-3</v>
      </c>
      <c r="J542" s="9"/>
    </row>
    <row r="543" spans="1:10">
      <c r="A543" s="1">
        <v>45684</v>
      </c>
      <c r="B543" s="7">
        <v>3072546.3173646601</v>
      </c>
      <c r="C543" s="7">
        <v>6012.28</v>
      </c>
      <c r="D543" s="8">
        <v>-5.7184949477595559E-4</v>
      </c>
      <c r="E543" s="8">
        <v>0.21297484682073731</v>
      </c>
      <c r="F543" s="8">
        <v>-2.4369770278327874E-2</v>
      </c>
      <c r="G543" s="8">
        <v>-1.45806426234667E-2</v>
      </c>
      <c r="H543" s="8">
        <v>0.56590181013152718</v>
      </c>
      <c r="I543" s="8">
        <v>-1.7394189298070906E-2</v>
      </c>
      <c r="J543" s="9"/>
    </row>
    <row r="544" spans="1:10">
      <c r="A544" s="1">
        <v>45685</v>
      </c>
      <c r="B544" s="7">
        <v>3073858.5510558598</v>
      </c>
      <c r="C544" s="7">
        <v>6067.7</v>
      </c>
      <c r="D544" s="8">
        <v>4.2708345315523033E-4</v>
      </c>
      <c r="E544" s="8">
        <v>0.21349288830690805</v>
      </c>
      <c r="F544" s="8">
        <v>-2.395309475081564E-2</v>
      </c>
      <c r="G544" s="8">
        <v>9.2178009008230255E-3</v>
      </c>
      <c r="H544" s="8">
        <v>0.58033598124755792</v>
      </c>
      <c r="I544" s="8">
        <v>-8.3367245710288529E-3</v>
      </c>
      <c r="J544" s="9"/>
    </row>
    <row r="545" spans="1:10">
      <c r="A545" s="1">
        <v>45686</v>
      </c>
      <c r="B545" s="7">
        <v>3073741.98919586</v>
      </c>
      <c r="C545" s="7">
        <v>6039.31</v>
      </c>
      <c r="D545" s="8">
        <v>-3.7920372087274501E-5</v>
      </c>
      <c r="E545" s="8">
        <v>0.2134468722050582</v>
      </c>
      <c r="F545" s="8">
        <v>-2.3990106812637246E-2</v>
      </c>
      <c r="G545" s="8">
        <v>-4.6788733787100911E-3</v>
      </c>
      <c r="H545" s="8">
        <v>0.57294178929548112</v>
      </c>
      <c r="I545" s="8">
        <v>-1.2976591471077881E-2</v>
      </c>
      <c r="J545" s="9"/>
    </row>
    <row r="546" spans="1:10">
      <c r="A546" s="1">
        <v>45687</v>
      </c>
      <c r="B546" s="7">
        <v>3073187.1751174601</v>
      </c>
      <c r="C546" s="7">
        <v>6071.17</v>
      </c>
      <c r="D546" s="8">
        <v>-1.8050118726620212E-4</v>
      </c>
      <c r="E546" s="8">
        <v>0.21322784360394076</v>
      </c>
      <c r="F546" s="8">
        <v>-2.4166277757141086E-2</v>
      </c>
      <c r="G546" s="8">
        <v>5.2754370946348494E-3</v>
      </c>
      <c r="H546" s="8">
        <v>0.58123974475843188</v>
      </c>
      <c r="I546" s="8">
        <v>-7.7696115684513511E-3</v>
      </c>
      <c r="J546" s="9"/>
    </row>
    <row r="547" spans="1:10">
      <c r="A547" s="1">
        <v>45688</v>
      </c>
      <c r="B547" s="7">
        <v>3061068.5268746596</v>
      </c>
      <c r="C547" s="7">
        <v>6040.53</v>
      </c>
      <c r="D547" s="8">
        <v>-3.9433485668952661E-3</v>
      </c>
      <c r="E547" s="8">
        <v>0.20844366332554776</v>
      </c>
      <c r="F547" s="8">
        <v>-2.8014330267275511E-2</v>
      </c>
      <c r="G547" s="8">
        <v>-5.0468031697350479E-3</v>
      </c>
      <c r="H547" s="8">
        <v>0.57325953900247395</v>
      </c>
      <c r="I547" s="8">
        <v>-1.2777203037895202E-2</v>
      </c>
      <c r="J547" s="9"/>
    </row>
    <row r="548" spans="1:10">
      <c r="A548" s="1">
        <v>45691</v>
      </c>
      <c r="B548" s="7">
        <v>2989244.64068346</v>
      </c>
      <c r="C548" s="7">
        <v>5994.57</v>
      </c>
      <c r="D548" s="8">
        <v>-2.3463664913288107E-2</v>
      </c>
      <c r="E548" s="8">
        <v>0.18008914614269078</v>
      </c>
      <c r="F548" s="8">
        <v>-5.0820676322402059E-2</v>
      </c>
      <c r="G548" s="8">
        <v>-7.6086038807853251E-3</v>
      </c>
      <c r="H548" s="8">
        <v>0.56128923036853728</v>
      </c>
      <c r="I548" s="8">
        <v>-2.0288590242060756E-2</v>
      </c>
      <c r="J548" s="9"/>
    </row>
    <row r="549" spans="1:10">
      <c r="A549" s="1">
        <v>45692</v>
      </c>
      <c r="B549" s="7">
        <v>2994071.3926412603</v>
      </c>
      <c r="C549" s="7">
        <v>6037.88</v>
      </c>
      <c r="D549" s="8">
        <v>1.6147062345144292E-3</v>
      </c>
      <c r="E549" s="8">
        <v>0.18199464344425009</v>
      </c>
      <c r="F549" s="8">
        <v>-4.9288030550787787E-2</v>
      </c>
      <c r="G549" s="8">
        <v>7.2248718423506553E-3</v>
      </c>
      <c r="H549" s="8">
        <v>0.57256934496679235</v>
      </c>
      <c r="I549" s="8">
        <v>-1.3210300864070934E-2</v>
      </c>
      <c r="J549" s="9"/>
    </row>
    <row r="550" spans="1:10">
      <c r="A550" s="1">
        <v>45693</v>
      </c>
      <c r="B550" s="7">
        <v>2998248.9634473603</v>
      </c>
      <c r="C550" s="7">
        <v>6061.48</v>
      </c>
      <c r="D550" s="8">
        <v>1.3952809596884386E-3</v>
      </c>
      <c r="E550" s="8">
        <v>0.18364385806470152</v>
      </c>
      <c r="F550" s="8">
        <v>-4.7961520241667444E-2</v>
      </c>
      <c r="G550" s="8">
        <v>3.9086566808217427E-3</v>
      </c>
      <c r="H550" s="8">
        <v>0.57871597864305224</v>
      </c>
      <c r="I550" s="8">
        <v>-9.3532787139771756E-3</v>
      </c>
      <c r="J550" s="9"/>
    </row>
    <row r="551" spans="1:10">
      <c r="A551" s="1">
        <v>45694</v>
      </c>
      <c r="B551" s="7">
        <v>2993461.77443136</v>
      </c>
      <c r="C551" s="7">
        <v>6083.57</v>
      </c>
      <c r="D551" s="8">
        <v>-1.5966616096136921E-3</v>
      </c>
      <c r="E551" s="8">
        <v>0.1817539793570746</v>
      </c>
      <c r="F551" s="8">
        <v>-4.9481603533172547E-2</v>
      </c>
      <c r="G551" s="8">
        <v>3.64432448840879E-3</v>
      </c>
      <c r="H551" s="8">
        <v>0.58446933194426332</v>
      </c>
      <c r="I551" s="8">
        <v>-5.743040608232719E-3</v>
      </c>
      <c r="J551" s="9"/>
    </row>
    <row r="552" spans="1:10">
      <c r="A552" s="1">
        <v>45695</v>
      </c>
      <c r="B552" s="7">
        <v>2999582.0721346596</v>
      </c>
      <c r="C552" s="7">
        <v>6025.99</v>
      </c>
      <c r="D552" s="8">
        <v>2.0445551553642805E-3</v>
      </c>
      <c r="E552" s="8">
        <v>0.18417014054794145</v>
      </c>
      <c r="F552" s="8">
        <v>-4.7538216245407661E-2</v>
      </c>
      <c r="G552" s="8">
        <v>-9.464837258386094E-3</v>
      </c>
      <c r="H552" s="8">
        <v>0.56947258757650721</v>
      </c>
      <c r="I552" s="8">
        <v>-1.5153520921893482E-2</v>
      </c>
      <c r="J552" s="9"/>
    </row>
    <row r="553" spans="1:10">
      <c r="A553" s="1">
        <v>45698</v>
      </c>
      <c r="B553" s="7">
        <v>3001166.6794211604</v>
      </c>
      <c r="C553" s="7">
        <v>6066.44</v>
      </c>
      <c r="D553" s="8">
        <v>5.2827602259042372E-4</v>
      </c>
      <c r="E553" s="8">
        <v>0.18479570923986044</v>
      </c>
      <c r="F553" s="8">
        <v>-4.7035053522616388E-2</v>
      </c>
      <c r="G553" s="8">
        <v>6.712589964470439E-3</v>
      </c>
      <c r="H553" s="8">
        <v>0.58000781351738473</v>
      </c>
      <c r="I553" s="8">
        <v>-8.5426503298897671E-3</v>
      </c>
      <c r="J553" s="9"/>
    </row>
    <row r="554" spans="1:10">
      <c r="A554" s="1">
        <v>45699</v>
      </c>
      <c r="B554" s="7">
        <v>3008053.2858620603</v>
      </c>
      <c r="C554" s="7">
        <v>6068.5</v>
      </c>
      <c r="D554" s="8">
        <v>2.2946431093351372E-3</v>
      </c>
      <c r="E554" s="8">
        <v>0.18751439255003755</v>
      </c>
      <c r="F554" s="8">
        <v>-4.4848339074744059E-2</v>
      </c>
      <c r="G554" s="8">
        <v>3.3957312690802155E-4</v>
      </c>
      <c r="H554" s="8">
        <v>0.58054434171115998</v>
      </c>
      <c r="I554" s="8">
        <v>-8.2059780574662566E-3</v>
      </c>
      <c r="J554" s="9"/>
    </row>
    <row r="555" spans="1:10">
      <c r="A555" s="1">
        <v>45700</v>
      </c>
      <c r="B555" s="7">
        <v>3010259.1269689603</v>
      </c>
      <c r="C555" s="7">
        <v>6051.97</v>
      </c>
      <c r="D555" s="8">
        <v>7.3331184566027829E-4</v>
      </c>
      <c r="E555" s="8">
        <v>0.18838521092098648</v>
      </c>
      <c r="F555" s="8">
        <v>-4.4147915047385577E-2</v>
      </c>
      <c r="G555" s="8">
        <v>-2.7239021174919609E-3</v>
      </c>
      <c r="H555" s="8">
        <v>0.576239093631983</v>
      </c>
      <c r="I555" s="8">
        <v>-1.0907527893951441E-2</v>
      </c>
      <c r="J555" s="9"/>
    </row>
    <row r="556" spans="1:10">
      <c r="A556" s="1">
        <v>45701</v>
      </c>
      <c r="B556" s="7">
        <v>3008013.2005946599</v>
      </c>
      <c r="C556" s="7">
        <v>6115.07</v>
      </c>
      <c r="D556" s="8">
        <v>-7.4609071165310237E-4</v>
      </c>
      <c r="E556" s="8">
        <v>0.18749856775325235</v>
      </c>
      <c r="F556" s="8">
        <v>-4.4861067409682986E-2</v>
      </c>
      <c r="G556" s="8">
        <v>1.0426357037460532E-2</v>
      </c>
      <c r="H556" s="8">
        <v>0.59267352519859329</v>
      </c>
      <c r="I556" s="8">
        <v>-5.9489663670930781E-4</v>
      </c>
      <c r="J556" s="9"/>
    </row>
    <row r="557" spans="1:10">
      <c r="A557" s="1">
        <v>45702</v>
      </c>
      <c r="B557" s="7">
        <v>3013763.54160186</v>
      </c>
      <c r="C557" s="7">
        <v>6114.63</v>
      </c>
      <c r="D557" s="8">
        <v>1.911674126318097E-3</v>
      </c>
      <c r="E557" s="8">
        <v>0.18976867804026609</v>
      </c>
      <c r="F557" s="8">
        <v>-4.3035153025210993E-2</v>
      </c>
      <c r="G557" s="8">
        <v>-7.195338728738232E-5</v>
      </c>
      <c r="H557" s="8">
        <v>0.59255892694361223</v>
      </c>
      <c r="I557" s="8">
        <v>-6.6680721916856367E-4</v>
      </c>
      <c r="J557" s="9"/>
    </row>
    <row r="558" spans="1:10">
      <c r="A558" s="1">
        <v>45705</v>
      </c>
      <c r="B558" s="7">
        <v>3013715.5362682603</v>
      </c>
      <c r="C558" s="7"/>
      <c r="D558" s="8">
        <v>-1.5928699427458781E-5</v>
      </c>
      <c r="E558" s="8">
        <v>0.18974972657260536</v>
      </c>
      <c r="F558" s="8">
        <v>-4.3050396230621124E-2</v>
      </c>
      <c r="G558" s="8"/>
      <c r="H558" s="8">
        <v>0.59255892694361223</v>
      </c>
      <c r="I558" s="8">
        <v>-6.6680721916856367E-4</v>
      </c>
      <c r="J558" s="9"/>
    </row>
    <row r="559" spans="1:10">
      <c r="A559" s="1">
        <v>45706</v>
      </c>
      <c r="B559" s="7">
        <v>3016745.3969244603</v>
      </c>
      <c r="C559" s="7">
        <v>6129.58</v>
      </c>
      <c r="D559" s="8">
        <v>1.0053572142882938E-3</v>
      </c>
      <c r="E559" s="8">
        <v>0.19094585004341269</v>
      </c>
      <c r="F559" s="8">
        <v>-4.2088320042761196E-2</v>
      </c>
      <c r="G559" s="8">
        <v>2.4449557863681637E-3</v>
      </c>
      <c r="H559" s="8">
        <v>0.59645266310717537</v>
      </c>
      <c r="I559" s="8">
        <v>0</v>
      </c>
      <c r="J559" s="9"/>
    </row>
    <row r="560" spans="1:10">
      <c r="A560" s="1">
        <v>45707</v>
      </c>
      <c r="B560" s="7">
        <v>3018940.3493006602</v>
      </c>
      <c r="C560" s="7">
        <v>6144.15</v>
      </c>
      <c r="D560" s="8">
        <v>7.2758953355411826E-4</v>
      </c>
      <c r="E560" s="8">
        <v>0.19181236977893401</v>
      </c>
      <c r="F560" s="8">
        <v>-4.1391353530355057E-2</v>
      </c>
      <c r="G560" s="8">
        <v>2.3769980977488281E-3</v>
      </c>
      <c r="H560" s="8">
        <v>0.60024742805052722</v>
      </c>
      <c r="I560" s="8">
        <v>0</v>
      </c>
      <c r="J560" s="9"/>
    </row>
    <row r="561" spans="1:10">
      <c r="A561" s="1">
        <v>45708</v>
      </c>
      <c r="B561" s="7">
        <v>3017830.6869206596</v>
      </c>
      <c r="C561" s="7">
        <v>6117.52</v>
      </c>
      <c r="D561" s="8">
        <v>-3.6756684518712834E-4</v>
      </c>
      <c r="E561" s="8">
        <v>0.19137429906611936</v>
      </c>
      <c r="F561" s="8">
        <v>-4.1743706286307081E-2</v>
      </c>
      <c r="G561" s="8">
        <v>-4.3342040803039383E-3</v>
      </c>
      <c r="H561" s="8">
        <v>0.59331162911837465</v>
      </c>
      <c r="I561" s="8">
        <v>-4.3342040803040494E-3</v>
      </c>
      <c r="J561" s="9"/>
    </row>
    <row r="562" spans="1:10">
      <c r="A562" s="1">
        <v>45709</v>
      </c>
      <c r="B562" s="7">
        <v>3023266.71849766</v>
      </c>
      <c r="C562" s="7">
        <v>6013.13</v>
      </c>
      <c r="D562" s="8">
        <v>1.8013043609637069E-3</v>
      </c>
      <c r="E562" s="8">
        <v>0.19352032678656728</v>
      </c>
      <c r="F562" s="8">
        <v>-4.0017595045519605E-2</v>
      </c>
      <c r="G562" s="8">
        <v>-1.70641044083224E-2</v>
      </c>
      <c r="H562" s="8">
        <v>0.56612319312410442</v>
      </c>
      <c r="I562" s="8">
        <v>-2.1324349177673119E-2</v>
      </c>
      <c r="J562" s="9"/>
    </row>
    <row r="563" spans="1:10">
      <c r="A563" s="1">
        <v>45712</v>
      </c>
      <c r="B563" s="7">
        <v>3031540.9228022601</v>
      </c>
      <c r="C563" s="7">
        <v>5983.25</v>
      </c>
      <c r="D563" s="8">
        <v>2.7368423215772264E-3</v>
      </c>
      <c r="E563" s="8">
        <v>0.19678680372857937</v>
      </c>
      <c r="F563" s="8">
        <v>-3.7390274571670767E-2</v>
      </c>
      <c r="G563" s="8">
        <v>-4.9691258961639395E-3</v>
      </c>
      <c r="H563" s="8">
        <v>0.55834092980856842</v>
      </c>
      <c r="I563" s="8">
        <v>-2.6187511698119503E-2</v>
      </c>
      <c r="J563" s="9"/>
    </row>
    <row r="564" spans="1:10">
      <c r="A564" s="1">
        <v>45713</v>
      </c>
      <c r="B564" s="7">
        <v>3036913.2325758599</v>
      </c>
      <c r="C564" s="7">
        <v>5955.25</v>
      </c>
      <c r="D564" s="8">
        <v>1.7721382987743173E-3</v>
      </c>
      <c r="E564" s="8">
        <v>0.19890767545893451</v>
      </c>
      <c r="F564" s="8">
        <v>-3.5684397010466551E-2</v>
      </c>
      <c r="G564" s="8">
        <v>-4.6797309154723576E-3</v>
      </c>
      <c r="H564" s="8">
        <v>0.55104831358249728</v>
      </c>
      <c r="I564" s="8">
        <v>-3.0744692105498905E-2</v>
      </c>
      <c r="J564" s="9"/>
    </row>
    <row r="565" spans="1:10">
      <c r="A565" s="1">
        <v>45714</v>
      </c>
      <c r="B565" s="7">
        <v>3023933.1241733599</v>
      </c>
      <c r="C565" s="7">
        <v>5956.06</v>
      </c>
      <c r="D565" s="8">
        <v>-4.274112366223437E-3</v>
      </c>
      <c r="E565" s="8">
        <v>0.19378340933729521</v>
      </c>
      <c r="F565" s="8">
        <v>-3.9805990254146439E-2</v>
      </c>
      <c r="G565" s="8">
        <v>1.3601444103938931E-4</v>
      </c>
      <c r="H565" s="8">
        <v>0.55125927855189438</v>
      </c>
      <c r="I565" s="8">
        <v>-3.0612859386571101E-2</v>
      </c>
      <c r="J565" s="9"/>
    </row>
    <row r="566" spans="1:10">
      <c r="A566" s="1">
        <v>45715</v>
      </c>
      <c r="B566" s="7">
        <v>2997525.2674912596</v>
      </c>
      <c r="C566" s="7">
        <v>5861.57</v>
      </c>
      <c r="D566" s="8">
        <v>-8.7329499686998879E-3</v>
      </c>
      <c r="E566" s="8">
        <v>0.18335815855008852</v>
      </c>
      <c r="F566" s="8">
        <v>-4.8191316501502324E-2</v>
      </c>
      <c r="G566" s="8">
        <v>-1.586451446090209E-2</v>
      </c>
      <c r="H566" s="8">
        <v>0.52664930329469928</v>
      </c>
      <c r="I566" s="8">
        <v>-4.599171569704541E-2</v>
      </c>
      <c r="J566" s="9"/>
    </row>
    <row r="567" spans="1:10">
      <c r="A567" s="1">
        <v>45716</v>
      </c>
      <c r="B567" s="7">
        <v>2999304.1105174599</v>
      </c>
      <c r="C567" s="7">
        <v>5954.5</v>
      </c>
      <c r="D567" s="8">
        <v>5.9343720818372248E-4</v>
      </c>
      <c r="E567" s="8">
        <v>0.18406040731197981</v>
      </c>
      <c r="F567" s="8">
        <v>-4.7626477813642043E-2</v>
      </c>
      <c r="G567" s="8">
        <v>1.5854114170776867E-2</v>
      </c>
      <c r="H567" s="8">
        <v>0.55085297564787039</v>
      </c>
      <c r="I567" s="8">
        <v>-3.0866759437839342E-2</v>
      </c>
      <c r="J567" s="9"/>
    </row>
    <row r="568" spans="1:10">
      <c r="A568" s="1">
        <v>45719</v>
      </c>
      <c r="B568" s="7">
        <v>2985177.4041572604</v>
      </c>
      <c r="C568" s="7">
        <v>5849.72</v>
      </c>
      <c r="D568" s="8">
        <v>-4.7099946653166302E-3</v>
      </c>
      <c r="E568" s="8">
        <v>0.17848348911012768</v>
      </c>
      <c r="F568" s="8">
        <v>-5.2112152022528724E-2</v>
      </c>
      <c r="G568" s="8">
        <v>-1.7596775547904953E-2</v>
      </c>
      <c r="H568" s="8">
        <v>0.52356296392759427</v>
      </c>
      <c r="I568" s="8">
        <v>-4.7920379548025527E-2</v>
      </c>
      <c r="J568" s="9"/>
    </row>
    <row r="569" spans="1:10">
      <c r="A569" s="1">
        <v>45720</v>
      </c>
      <c r="B569" s="7">
        <v>2983843.0622170595</v>
      </c>
      <c r="C569" s="7">
        <v>5778.15</v>
      </c>
      <c r="D569" s="8">
        <v>-4.4698915995500244E-4</v>
      </c>
      <c r="E569" s="8">
        <v>0.17795671976530958</v>
      </c>
      <c r="F569" s="8">
        <v>-5.2535847615427622E-2</v>
      </c>
      <c r="G569" s="8">
        <v>-1.2234773630190987E-2</v>
      </c>
      <c r="H569" s="8">
        <v>0.50492251595259741</v>
      </c>
      <c r="I569" s="8">
        <v>-5.9568858182173501E-2</v>
      </c>
      <c r="J569" s="9"/>
    </row>
    <row r="570" spans="1:10">
      <c r="A570" s="1">
        <v>45721</v>
      </c>
      <c r="B570" s="7">
        <v>2982528.3829867598</v>
      </c>
      <c r="C570" s="7">
        <v>5842.63</v>
      </c>
      <c r="D570" s="8">
        <v>-4.4059932204443264E-4</v>
      </c>
      <c r="E570" s="8">
        <v>0.17743771283318321</v>
      </c>
      <c r="F570" s="8">
        <v>-5.2953299678629717E-2</v>
      </c>
      <c r="G570" s="8">
        <v>1.1159281084776262E-2</v>
      </c>
      <c r="H570" s="8">
        <v>0.52171636931892107</v>
      </c>
      <c r="I570" s="8">
        <v>-4.9074322729751318E-2</v>
      </c>
      <c r="J570" s="9"/>
    </row>
    <row r="571" spans="1:10">
      <c r="A571" s="1">
        <v>45722</v>
      </c>
      <c r="B571" s="7">
        <v>2986147.4406249598</v>
      </c>
      <c r="C571" s="7">
        <v>5738.52</v>
      </c>
      <c r="D571" s="8">
        <v>1.2134193454265141E-3</v>
      </c>
      <c r="E571" s="8">
        <v>0.17886643853196982</v>
      </c>
      <c r="F571" s="8">
        <v>-5.1804134891437426E-2</v>
      </c>
      <c r="G571" s="8">
        <v>-1.7819030128555013E-2</v>
      </c>
      <c r="H571" s="8">
        <v>0.49460085948691179</v>
      </c>
      <c r="I571" s="8">
        <v>-6.6018896023046558E-2</v>
      </c>
      <c r="J571" s="9"/>
    </row>
    <row r="572" spans="1:10">
      <c r="A572" s="1">
        <v>45723</v>
      </c>
      <c r="B572" s="7">
        <v>2987766.2565635601</v>
      </c>
      <c r="C572" s="7">
        <v>5770.2</v>
      </c>
      <c r="D572" s="8">
        <v>5.4210850963931634E-4</v>
      </c>
      <c r="E572" s="8">
        <v>0.17950551206002618</v>
      </c>
      <c r="F572" s="8">
        <v>-5.1290109844157272E-2</v>
      </c>
      <c r="G572" s="8">
        <v>5.5205871897281433E-3</v>
      </c>
      <c r="H572" s="8">
        <v>0.50285193384555193</v>
      </c>
      <c r="I572" s="8">
        <v>-6.0862771904983237E-2</v>
      </c>
      <c r="J572" s="9"/>
    </row>
    <row r="573" spans="1:10">
      <c r="A573" s="1">
        <v>45726</v>
      </c>
      <c r="B573" s="7">
        <v>2990395.1902334597</v>
      </c>
      <c r="C573" s="7">
        <v>5614.56</v>
      </c>
      <c r="D573" s="8">
        <v>8.7989937771215665E-4</v>
      </c>
      <c r="E573" s="8">
        <v>0.1805433582260958</v>
      </c>
      <c r="F573" s="8">
        <v>-5.0455340602179821E-2</v>
      </c>
      <c r="G573" s="8">
        <v>-2.6973068524487775E-2</v>
      </c>
      <c r="H573" s="8">
        <v>0.46231540565177687</v>
      </c>
      <c r="I573" s="8">
        <v>-8.619418471228768E-2</v>
      </c>
      <c r="J573" s="9"/>
    </row>
    <row r="574" spans="1:10">
      <c r="A574" s="1">
        <v>45727</v>
      </c>
      <c r="B574" s="7">
        <v>2986442.7631108603</v>
      </c>
      <c r="C574" s="7">
        <v>5572.07</v>
      </c>
      <c r="D574" s="8">
        <v>-1.3217072898953353E-3</v>
      </c>
      <c r="E574" s="8">
        <v>0.17898302546349076</v>
      </c>
      <c r="F574" s="8">
        <v>-5.1710360700587099E-2</v>
      </c>
      <c r="G574" s="8">
        <v>-7.5678236584880709E-3</v>
      </c>
      <c r="H574" s="8">
        <v>0.45124886052871371</v>
      </c>
      <c r="I574" s="8">
        <v>-9.3109705980485957E-2</v>
      </c>
      <c r="J574" s="9"/>
    </row>
    <row r="575" spans="1:10">
      <c r="A575" s="1">
        <v>45728</v>
      </c>
      <c r="B575" s="7">
        <v>2985803.7616171604</v>
      </c>
      <c r="C575" s="7">
        <v>5599.3</v>
      </c>
      <c r="D575" s="8">
        <v>-2.1396743362800397E-4</v>
      </c>
      <c r="E575" s="8">
        <v>0.17873076149124145</v>
      </c>
      <c r="F575" s="8">
        <v>-5.1913263801043996E-2</v>
      </c>
      <c r="G575" s="8">
        <v>4.8868732804865367E-3</v>
      </c>
      <c r="H575" s="8">
        <v>0.45834092980856811</v>
      </c>
      <c r="I575" s="8">
        <v>-8.8677848034309448E-2</v>
      </c>
      <c r="J575" s="9"/>
    </row>
    <row r="576" spans="1:10">
      <c r="A576" s="1">
        <v>45729</v>
      </c>
      <c r="B576" s="7">
        <v>2986879.9683960602</v>
      </c>
      <c r="C576" s="7">
        <v>5521.52</v>
      </c>
      <c r="D576" s="8">
        <v>3.6044122950551483E-4</v>
      </c>
      <c r="E576" s="8">
        <v>0.17915562465616941</v>
      </c>
      <c r="F576" s="8">
        <v>-5.1571534252170537E-2</v>
      </c>
      <c r="G576" s="8">
        <v>-1.3891022092047178E-2</v>
      </c>
      <c r="H576" s="8">
        <v>0.4380830837348606</v>
      </c>
      <c r="I576" s="8">
        <v>-0.10133704418023681</v>
      </c>
      <c r="J576" s="9"/>
    </row>
    <row r="577" spans="1:10">
      <c r="A577" s="1">
        <v>45730</v>
      </c>
      <c r="B577" s="7">
        <v>2988078.4806352602</v>
      </c>
      <c r="C577" s="7">
        <v>5638.94</v>
      </c>
      <c r="D577" s="8">
        <v>4.0125892298359389E-4</v>
      </c>
      <c r="E577" s="8">
        <v>0.17962877137214894</v>
      </c>
      <c r="F577" s="8">
        <v>-5.1190968867477538E-2</v>
      </c>
      <c r="G577" s="8">
        <v>2.1265883307494793E-2</v>
      </c>
      <c r="H577" s="8">
        <v>0.46866519078004831</v>
      </c>
      <c r="I577" s="8">
        <v>-8.2226182629005495E-2</v>
      </c>
      <c r="J577" s="9"/>
    </row>
    <row r="578" spans="1:10">
      <c r="A578" s="1">
        <v>45733</v>
      </c>
      <c r="B578" s="7">
        <v>2987257.1508548604</v>
      </c>
      <c r="C578" s="7">
        <v>5675.12</v>
      </c>
      <c r="D578" s="8">
        <v>-2.7486887835193041E-4</v>
      </c>
      <c r="E578" s="8">
        <v>0.17930452813489017</v>
      </c>
      <c r="F578" s="8">
        <v>-5.1451766941635224E-2</v>
      </c>
      <c r="G578" s="8">
        <v>6.4160994796895743E-3</v>
      </c>
      <c r="H578" s="8">
        <v>0.47808829274645026</v>
      </c>
      <c r="I578" s="8">
        <v>-7.6337654516898779E-2</v>
      </c>
      <c r="J578" s="9"/>
    </row>
    <row r="579" spans="1:10">
      <c r="A579" s="1">
        <v>45734</v>
      </c>
      <c r="B579" s="7">
        <v>2990968.79636316</v>
      </c>
      <c r="C579" s="7">
        <v>5614.66</v>
      </c>
      <c r="D579" s="8">
        <v>1.2424928022141124E-3</v>
      </c>
      <c r="E579" s="8">
        <v>0.18076980552271626</v>
      </c>
      <c r="F579" s="8">
        <v>-5.0273202589507293E-2</v>
      </c>
      <c r="G579" s="8">
        <v>-1.0653519220738983E-2</v>
      </c>
      <c r="H579" s="8">
        <v>0.46234145070972676</v>
      </c>
      <c r="I579" s="8">
        <v>-8.6177909067975733E-2</v>
      </c>
      <c r="J579" s="9"/>
    </row>
    <row r="580" spans="1:10">
      <c r="A580" s="1">
        <v>45735</v>
      </c>
      <c r="B580" s="7">
        <v>2987027.7271093596</v>
      </c>
      <c r="C580" s="7">
        <v>5675.29</v>
      </c>
      <c r="D580" s="8">
        <v>-1.3176564257683099E-3</v>
      </c>
      <c r="E580" s="8">
        <v>0.17921395660111616</v>
      </c>
      <c r="F580" s="8">
        <v>-5.1524616206839458E-2</v>
      </c>
      <c r="G580" s="8">
        <v>1.0798516740105457E-2</v>
      </c>
      <c r="H580" s="8">
        <v>0.47813256934496584</v>
      </c>
      <c r="I580" s="8">
        <v>-7.6309985921568124E-2</v>
      </c>
      <c r="J580" s="9"/>
    </row>
    <row r="581" spans="1:10">
      <c r="A581" s="1">
        <v>45736</v>
      </c>
      <c r="B581" s="7">
        <v>2986654.5129586598</v>
      </c>
      <c r="C581" s="7">
        <v>5662.89</v>
      </c>
      <c r="D581" s="8">
        <v>-1.2494499040383023E-4</v>
      </c>
      <c r="E581" s="8">
        <v>0.17906661972462468</v>
      </c>
      <c r="F581" s="8">
        <v>-5.1643123454565676E-2</v>
      </c>
      <c r="G581" s="8">
        <v>-2.1849103746239829E-3</v>
      </c>
      <c r="H581" s="8">
        <v>0.4749029821591344</v>
      </c>
      <c r="I581" s="8">
        <v>-7.8328165816264672E-2</v>
      </c>
      <c r="J581" s="9"/>
    </row>
    <row r="582" spans="1:10">
      <c r="A582" s="1">
        <v>45737</v>
      </c>
      <c r="B582" s="7">
        <v>2989030.7271150602</v>
      </c>
      <c r="C582" s="7">
        <v>5667.56</v>
      </c>
      <c r="D582" s="8">
        <v>7.9561065603339642E-4</v>
      </c>
      <c r="E582" s="8">
        <v>0.18000469769145089</v>
      </c>
      <c r="F582" s="8">
        <v>-5.08886006178636E-2</v>
      </c>
      <c r="G582" s="8">
        <v>8.2466726353502828E-4</v>
      </c>
      <c r="H582" s="8">
        <v>0.47611928636541112</v>
      </c>
      <c r="I582" s="8">
        <v>-7.7568093226891177E-2</v>
      </c>
      <c r="J582" s="9"/>
    </row>
    <row r="583" spans="1:10">
      <c r="A583" s="1">
        <v>45740</v>
      </c>
      <c r="B583" s="7">
        <v>2997740.7685890598</v>
      </c>
      <c r="C583" s="7">
        <v>5767.57</v>
      </c>
      <c r="D583" s="8">
        <v>2.9140019856559451E-3</v>
      </c>
      <c r="E583" s="8">
        <v>0.18344323372360716</v>
      </c>
      <c r="F583" s="8">
        <v>-4.8122888115455287E-2</v>
      </c>
      <c r="G583" s="8">
        <v>1.7646041682840563E-2</v>
      </c>
      <c r="H583" s="8">
        <v>0.50216694882145996</v>
      </c>
      <c r="I583" s="8">
        <v>-6.1290821350390878E-2</v>
      </c>
      <c r="J583" s="9"/>
    </row>
    <row r="584" spans="1:10">
      <c r="A584" s="1">
        <v>45741</v>
      </c>
      <c r="B584" s="7">
        <v>2999025.7965284605</v>
      </c>
      <c r="C584" s="7">
        <v>5776.65</v>
      </c>
      <c r="D584" s="8">
        <v>4.2866546462771993E-4</v>
      </c>
      <c r="E584" s="8">
        <v>0.18395053496725189</v>
      </c>
      <c r="F584" s="8">
        <v>-4.7714851271020819E-2</v>
      </c>
      <c r="G584" s="8">
        <v>1.5743198608773046E-3</v>
      </c>
      <c r="H584" s="8">
        <v>0.50453184008334295</v>
      </c>
      <c r="I584" s="8">
        <v>-5.9812992846854929E-2</v>
      </c>
      <c r="J584" s="9"/>
    </row>
    <row r="585" spans="1:10">
      <c r="A585" s="1">
        <v>45742</v>
      </c>
      <c r="B585" s="7">
        <v>2994344.5884806598</v>
      </c>
      <c r="C585" s="7">
        <v>5712.2</v>
      </c>
      <c r="D585" s="8">
        <v>-1.5609095637721948E-3</v>
      </c>
      <c r="E585" s="8">
        <v>0.18210249525418831</v>
      </c>
      <c r="F585" s="8">
        <v>-4.9201282267110069E-2</v>
      </c>
      <c r="G585" s="8">
        <v>-1.115698545004451E-2</v>
      </c>
      <c r="H585" s="8">
        <v>0.48774580023440439</v>
      </c>
      <c r="I585" s="8">
        <v>-7.0302645605983538E-2</v>
      </c>
      <c r="J585" s="9"/>
    </row>
    <row r="586" spans="1:10">
      <c r="A586" s="1">
        <v>45743</v>
      </c>
      <c r="B586" s="7">
        <v>2996746.0964739602</v>
      </c>
      <c r="C586" s="7">
        <v>5693.31</v>
      </c>
      <c r="D586" s="8">
        <v>8.0201457191630965E-4</v>
      </c>
      <c r="E586" s="8">
        <v>0.18305055868088083</v>
      </c>
      <c r="F586" s="8">
        <v>-4.8438727840528939E-2</v>
      </c>
      <c r="G586" s="8">
        <v>-3.3069570393192693E-3</v>
      </c>
      <c r="H586" s="8">
        <v>0.48282588878760158</v>
      </c>
      <c r="I586" s="8">
        <v>-7.3377114816533306E-2</v>
      </c>
      <c r="J586" s="9"/>
    </row>
    <row r="587" spans="1:10">
      <c r="A587" s="1">
        <v>45744</v>
      </c>
      <c r="B587" s="7">
        <v>2998430.5026272601</v>
      </c>
      <c r="C587" s="7">
        <v>5580.94</v>
      </c>
      <c r="D587" s="8">
        <v>5.6207836736033023E-4</v>
      </c>
      <c r="E587" s="8">
        <v>0.1837155258074088</v>
      </c>
      <c r="F587" s="8">
        <v>-4.7903875834230281E-2</v>
      </c>
      <c r="G587" s="8">
        <v>-1.9737200328104554E-2</v>
      </c>
      <c r="H587" s="8">
        <v>0.45355905716890099</v>
      </c>
      <c r="I587" s="8">
        <v>-9.1666056330005574E-2</v>
      </c>
      <c r="J587" s="9"/>
    </row>
    <row r="588" spans="1:10">
      <c r="A588" s="1">
        <v>45747</v>
      </c>
      <c r="B588" s="7">
        <v>3001349.7323966604</v>
      </c>
      <c r="C588" s="7">
        <v>5611.85</v>
      </c>
      <c r="D588" s="8">
        <v>9.7358593665664017E-4</v>
      </c>
      <c r="E588" s="8">
        <v>0.18486797459633708</v>
      </c>
      <c r="F588" s="8">
        <v>-4.6976928437397203E-2</v>
      </c>
      <c r="G588" s="8">
        <v>5.5384935154294546E-3</v>
      </c>
      <c r="H588" s="8">
        <v>0.46160958458132462</v>
      </c>
      <c r="I588" s="8">
        <v>-8.6635254673144924E-2</v>
      </c>
      <c r="J588" s="9"/>
    </row>
    <row r="589" spans="1:10">
      <c r="A589" s="1">
        <v>45748</v>
      </c>
      <c r="B589" s="7">
        <v>3001639.1106726602</v>
      </c>
      <c r="C589" s="7">
        <v>5633.07</v>
      </c>
      <c r="D589" s="8">
        <v>9.641604671273285E-5</v>
      </c>
      <c r="E589" s="8">
        <v>0.18498221488232414</v>
      </c>
      <c r="F589" s="8">
        <v>-4.688504172041108E-2</v>
      </c>
      <c r="G589" s="8">
        <v>3.7812842467277452E-3</v>
      </c>
      <c r="H589" s="8">
        <v>0.46713634587836816</v>
      </c>
      <c r="I589" s="8">
        <v>-8.3181562950124022E-2</v>
      </c>
      <c r="J589" s="9"/>
    </row>
    <row r="590" spans="1:10">
      <c r="A590" s="1">
        <v>45749</v>
      </c>
      <c r="B590" s="7">
        <v>3003220.9267816599</v>
      </c>
      <c r="C590" s="7">
        <v>5670.97</v>
      </c>
      <c r="D590" s="8">
        <v>5.2698410790807948E-4</v>
      </c>
      <c r="E590" s="8">
        <v>0.18560668167772088</v>
      </c>
      <c r="F590" s="8">
        <v>-4.6382765284388228E-2</v>
      </c>
      <c r="G590" s="8">
        <v>6.7281251608803938E-3</v>
      </c>
      <c r="H590" s="8">
        <v>0.47700742284151443</v>
      </c>
      <c r="I590" s="8">
        <v>-7.701309375584986E-2</v>
      </c>
      <c r="J590" s="9"/>
    </row>
    <row r="591" spans="1:10">
      <c r="A591" s="1">
        <v>45750</v>
      </c>
      <c r="B591" s="7">
        <v>3006726.9429390598</v>
      </c>
      <c r="C591" s="7">
        <v>5396.52</v>
      </c>
      <c r="D591" s="8">
        <v>1.1674186624548444E-3</v>
      </c>
      <c r="E591" s="8">
        <v>0.1869907810442426</v>
      </c>
      <c r="F591" s="8">
        <v>-4.5269494727742665E-2</v>
      </c>
      <c r="G591" s="8">
        <v>-4.839560075260485E-2</v>
      </c>
      <c r="H591" s="8">
        <v>0.40552676129704279</v>
      </c>
      <c r="I591" s="8">
        <v>-0.12168159957032354</v>
      </c>
      <c r="J591" s="9"/>
    </row>
    <row r="592" spans="1:10">
      <c r="A592" s="1">
        <v>45751</v>
      </c>
      <c r="B592" s="7">
        <v>2999427.0721211601</v>
      </c>
      <c r="C592" s="7">
        <v>5074.08</v>
      </c>
      <c r="D592" s="8">
        <v>-2.4278462781738286E-3</v>
      </c>
      <c r="E592" s="8">
        <v>0.18410894989425763</v>
      </c>
      <c r="F592" s="8">
        <v>-4.7587433631626985E-2</v>
      </c>
      <c r="G592" s="8">
        <v>-5.9749616419470408E-2</v>
      </c>
      <c r="H592" s="8">
        <v>0.3215470764422439</v>
      </c>
      <c r="I592" s="8">
        <v>-0.17416078709015959</v>
      </c>
      <c r="J592" s="9"/>
    </row>
    <row r="593" spans="1:10">
      <c r="A593" s="1">
        <v>45754</v>
      </c>
      <c r="B593" s="7">
        <v>3002594.5756378602</v>
      </c>
      <c r="C593" s="7">
        <v>5062.25</v>
      </c>
      <c r="D593" s="8">
        <v>1.0560361830902476E-3</v>
      </c>
      <c r="E593" s="8">
        <v>0.18535941179006699</v>
      </c>
      <c r="F593" s="8">
        <v>-4.6581651500312127E-2</v>
      </c>
      <c r="G593" s="8">
        <v>-2.3314571311449095E-3</v>
      </c>
      <c r="H593" s="8">
        <v>0.31846594608672896</v>
      </c>
      <c r="I593" s="8">
        <v>-0.17608619581227725</v>
      </c>
      <c r="J593" s="9"/>
    </row>
    <row r="594" spans="1:10">
      <c r="A594" s="1">
        <v>45755</v>
      </c>
      <c r="B594" s="7">
        <v>3001363.24167166</v>
      </c>
      <c r="C594" s="7">
        <v>4982.7700000000004</v>
      </c>
      <c r="D594" s="8">
        <v>-4.1008998557146015E-4</v>
      </c>
      <c r="E594" s="8">
        <v>0.18487330776598898</v>
      </c>
      <c r="F594" s="8">
        <v>-4.6972638817091905E-2</v>
      </c>
      <c r="G594" s="8">
        <v>-1.5700528421156545E-2</v>
      </c>
      <c r="H594" s="8">
        <v>0.2977653340278672</v>
      </c>
      <c r="I594" s="8">
        <v>-0.18902207791150982</v>
      </c>
      <c r="J594" s="9"/>
    </row>
    <row r="595" spans="1:10">
      <c r="A595" s="1">
        <v>45756</v>
      </c>
      <c r="B595" s="7">
        <v>3006527.8036806099</v>
      </c>
      <c r="C595" s="7">
        <v>5456.9</v>
      </c>
      <c r="D595" s="8">
        <v>1.7207387420634657E-3</v>
      </c>
      <c r="E595" s="8">
        <v>0.18691216517109877</v>
      </c>
      <c r="F595" s="8">
        <v>-4.5332727714458065E-2</v>
      </c>
      <c r="G595" s="8">
        <v>9.5153900340573472E-2</v>
      </c>
      <c r="H595" s="8">
        <v>0.42125276728740602</v>
      </c>
      <c r="I595" s="8">
        <v>-0.1118543655346963</v>
      </c>
      <c r="J595" s="9"/>
    </row>
    <row r="596" spans="1:10">
      <c r="A596" s="1">
        <v>45757</v>
      </c>
      <c r="B596" s="7">
        <v>3009148.7912830096</v>
      </c>
      <c r="C596" s="7">
        <v>5268.05</v>
      </c>
      <c r="D596" s="8">
        <v>8.7176562917234968E-4</v>
      </c>
      <c r="E596" s="8">
        <v>0.18794687440154156</v>
      </c>
      <c r="F596" s="8">
        <v>-4.4500481599183739E-2</v>
      </c>
      <c r="G596" s="8">
        <v>-3.4607561069471604E-2</v>
      </c>
      <c r="H596" s="8">
        <v>0.37206667534835169</v>
      </c>
      <c r="I596" s="8">
        <v>-0.14259091981803884</v>
      </c>
      <c r="J596" s="9"/>
    </row>
    <row r="597" spans="1:10">
      <c r="A597" s="1">
        <v>45758</v>
      </c>
      <c r="B597" s="7">
        <v>3008624.7569047101</v>
      </c>
      <c r="C597" s="7">
        <v>5363.36</v>
      </c>
      <c r="D597" s="8">
        <v>-1.7414704776896883E-4</v>
      </c>
      <c r="E597" s="8">
        <v>0.18773999696045807</v>
      </c>
      <c r="F597" s="8">
        <v>-4.4666879019457983E-2</v>
      </c>
      <c r="G597" s="8">
        <v>1.8092083408471682E-2</v>
      </c>
      <c r="H597" s="8">
        <v>0.39689022008073849</v>
      </c>
      <c r="I597" s="8">
        <v>-0.12707860322420583</v>
      </c>
      <c r="J597" s="9"/>
    </row>
    <row r="598" spans="1:10">
      <c r="A598" s="1">
        <v>45761</v>
      </c>
      <c r="B598" s="7">
        <v>3010674.9282298097</v>
      </c>
      <c r="C598" s="7">
        <v>5405.97</v>
      </c>
      <c r="D598" s="8">
        <v>6.8143138169518558E-4</v>
      </c>
      <c r="E598" s="8">
        <v>0.18854936026768154</v>
      </c>
      <c r="F598" s="8">
        <v>-4.4015885050848969E-2</v>
      </c>
      <c r="G598" s="8">
        <v>7.9446466394201831E-3</v>
      </c>
      <c r="H598" s="8">
        <v>0.40798801927334183</v>
      </c>
      <c r="I598" s="8">
        <v>-0.12014355118283304</v>
      </c>
      <c r="J598" s="9"/>
    </row>
    <row r="599" spans="1:10">
      <c r="A599" s="1">
        <v>45762</v>
      </c>
      <c r="B599" s="7">
        <v>3009556.2135445699</v>
      </c>
      <c r="C599" s="7">
        <v>5396.63</v>
      </c>
      <c r="D599" s="8">
        <v>-3.7158268890147284E-4</v>
      </c>
      <c r="E599" s="8">
        <v>0.18810771590050113</v>
      </c>
      <c r="F599" s="8">
        <v>-4.4371112198828833E-2</v>
      </c>
      <c r="G599" s="8">
        <v>-1.7277195396940837E-3</v>
      </c>
      <c r="H599" s="8">
        <v>0.40555541086078817</v>
      </c>
      <c r="I599" s="8">
        <v>-0.12166369636158025</v>
      </c>
      <c r="J599" s="9"/>
    </row>
    <row r="600" spans="1:10">
      <c r="A600" s="1">
        <v>45763</v>
      </c>
      <c r="B600" s="7">
        <v>3003333.7960327696</v>
      </c>
      <c r="C600" s="7">
        <v>5275.7</v>
      </c>
      <c r="D600" s="8">
        <v>-2.0675531773741707E-3</v>
      </c>
      <c r="E600" s="8">
        <v>0.18565124001742839</v>
      </c>
      <c r="F600" s="8">
        <v>-4.6346925742192679E-2</v>
      </c>
      <c r="G600" s="8">
        <v>-2.2408428964001637E-2</v>
      </c>
      <c r="H600" s="8">
        <v>0.37405912228154614</v>
      </c>
      <c r="I600" s="8">
        <v>-0.1413458330281655</v>
      </c>
      <c r="J600" s="9"/>
    </row>
    <row r="601" spans="1:10">
      <c r="A601" s="1">
        <v>45764</v>
      </c>
      <c r="B601" s="7">
        <v>3005547.7004558397</v>
      </c>
      <c r="C601" s="7">
        <v>5282.7</v>
      </c>
      <c r="D601" s="8">
        <v>7.3714897291621284E-4</v>
      </c>
      <c r="E601" s="8">
        <v>0.18652524161124417</v>
      </c>
      <c r="F601" s="8">
        <v>-4.5643941357984996E-2</v>
      </c>
      <c r="G601" s="8">
        <v>1.3268381447011368E-3</v>
      </c>
      <c r="H601" s="8">
        <v>0.37588227633806381</v>
      </c>
      <c r="I601" s="8">
        <v>-0.14020653792632065</v>
      </c>
      <c r="J601" s="9"/>
    </row>
    <row r="602" spans="1:10">
      <c r="A602" s="1">
        <v>45765</v>
      </c>
      <c r="B602" s="7">
        <v>3005526.9181040404</v>
      </c>
      <c r="C602" s="7"/>
      <c r="D602" s="8">
        <v>-6.9146637720063353E-6</v>
      </c>
      <c r="E602" s="8">
        <v>0.1865170371881415</v>
      </c>
      <c r="F602" s="8">
        <v>-4.5650540409249318E-2</v>
      </c>
      <c r="G602" s="8"/>
      <c r="H602" s="8">
        <v>0.37588227633806381</v>
      </c>
      <c r="I602" s="8">
        <v>-0.14020653792632065</v>
      </c>
      <c r="J602" s="9"/>
    </row>
    <row r="603" spans="1:10">
      <c r="A603" s="1">
        <v>45768</v>
      </c>
      <c r="B603" s="7">
        <v>3003756.31705584</v>
      </c>
      <c r="C603" s="7">
        <v>5158.2</v>
      </c>
      <c r="D603" s="8">
        <v>-5.8911501924507892E-4</v>
      </c>
      <c r="E603" s="8">
        <v>0.18581804218094389</v>
      </c>
      <c r="F603" s="8">
        <v>-4.6212762009502528E-2</v>
      </c>
      <c r="G603" s="8">
        <v>-2.3567493895167213E-2</v>
      </c>
      <c r="H603" s="8">
        <v>0.34345617918999771</v>
      </c>
      <c r="I603" s="8">
        <v>-0.16046971509484687</v>
      </c>
      <c r="J603" s="9"/>
    </row>
    <row r="604" spans="1:10">
      <c r="A604" s="1">
        <v>45769</v>
      </c>
      <c r="B604" s="7">
        <v>3010547.8539666403</v>
      </c>
      <c r="C604" s="7">
        <v>5287.76</v>
      </c>
      <c r="D604" s="8">
        <v>2.2610146076886828E-3</v>
      </c>
      <c r="E604" s="8">
        <v>0.18849919409637583</v>
      </c>
      <c r="F604" s="8">
        <v>-4.405623513177892E-2</v>
      </c>
      <c r="G604" s="8">
        <v>2.511728897677501E-2</v>
      </c>
      <c r="H604" s="8">
        <v>0.37720015627034686</v>
      </c>
      <c r="I604" s="8">
        <v>-0.13938299032412993</v>
      </c>
      <c r="J604" s="9"/>
    </row>
    <row r="605" spans="1:10">
      <c r="A605" s="1">
        <v>45770</v>
      </c>
      <c r="B605" s="7">
        <v>3010771.67777564</v>
      </c>
      <c r="C605" s="7">
        <v>5375.86</v>
      </c>
      <c r="D605" s="8">
        <v>7.4346537526359668E-5</v>
      </c>
      <c r="E605" s="8">
        <v>0.18858755489630985</v>
      </c>
      <c r="F605" s="8">
        <v>-4.3985164022790957E-2</v>
      </c>
      <c r="G605" s="8">
        <v>1.6661119264111734E-2</v>
      </c>
      <c r="H605" s="8">
        <v>0.40014585232452049</v>
      </c>
      <c r="I605" s="8">
        <v>-0.125044147685197</v>
      </c>
      <c r="J605" s="9"/>
    </row>
    <row r="606" spans="1:10">
      <c r="A606" s="1">
        <v>45771</v>
      </c>
      <c r="B606" s="7">
        <v>3009126.0895086396</v>
      </c>
      <c r="C606" s="7">
        <v>5484.77</v>
      </c>
      <c r="D606" s="8">
        <v>-5.4656694134180839E-4</v>
      </c>
      <c r="E606" s="8">
        <v>0.18793791223191314</v>
      </c>
      <c r="F606" s="8">
        <v>-4.45076901275685E-2</v>
      </c>
      <c r="G606" s="8">
        <v>2.025908412793509E-2</v>
      </c>
      <c r="H606" s="8">
        <v>0.42851152493814237</v>
      </c>
      <c r="I606" s="8">
        <v>-0.10731834346492219</v>
      </c>
      <c r="J606" s="9"/>
    </row>
    <row r="607" spans="1:10">
      <c r="A607" s="1">
        <v>45772</v>
      </c>
      <c r="B607" s="7">
        <v>3008908.0591506399</v>
      </c>
      <c r="C607" s="7">
        <v>5525.21</v>
      </c>
      <c r="D607" s="8">
        <v>-7.2456371555840171E-5</v>
      </c>
      <c r="E607" s="8">
        <v>0.18785183856115917</v>
      </c>
      <c r="F607" s="8">
        <v>-4.4576921633391442E-2</v>
      </c>
      <c r="G607" s="8">
        <v>7.3731441792452834E-3</v>
      </c>
      <c r="H607" s="8">
        <v>0.43904414637322486</v>
      </c>
      <c r="I607" s="8">
        <v>-0.10073647290512155</v>
      </c>
      <c r="J607" s="9"/>
    </row>
    <row r="608" spans="1:10">
      <c r="A608" s="1">
        <v>45775</v>
      </c>
      <c r="B608" s="7">
        <v>3010487.7881642403</v>
      </c>
      <c r="C608" s="7">
        <v>5528.75</v>
      </c>
      <c r="D608" s="8">
        <v>5.2501737592014486E-4</v>
      </c>
      <c r="E608" s="8">
        <v>0.18847548141642245</v>
      </c>
      <c r="F608" s="8">
        <v>-4.4075307915893869E-2</v>
      </c>
      <c r="G608" s="8">
        <v>6.4069962951629478E-4</v>
      </c>
      <c r="H608" s="8">
        <v>0.43996614142466384</v>
      </c>
      <c r="I608" s="8">
        <v>-0.10016031509647427</v>
      </c>
      <c r="J608" s="9"/>
    </row>
    <row r="609" spans="1:10">
      <c r="A609" s="1">
        <v>45776</v>
      </c>
      <c r="B609" s="7">
        <v>3012226.1165338401</v>
      </c>
      <c r="C609" s="7">
        <v>5560.83</v>
      </c>
      <c r="D609" s="8">
        <v>5.7742415579098427E-4</v>
      </c>
      <c r="E609" s="8">
        <v>0.18916173586795759</v>
      </c>
      <c r="F609" s="8">
        <v>-4.3523333907567463E-2</v>
      </c>
      <c r="G609" s="8">
        <v>5.8023965634184105E-3</v>
      </c>
      <c r="H609" s="8">
        <v>0.44832139601510512</v>
      </c>
      <c r="I609" s="8">
        <v>-9.4939088401162608E-2</v>
      </c>
      <c r="J609" s="9"/>
    </row>
    <row r="610" spans="1:10">
      <c r="A610" s="1">
        <v>45777</v>
      </c>
      <c r="B610" s="7">
        <v>3019442.2756684404</v>
      </c>
      <c r="C610" s="7">
        <v>5569.06</v>
      </c>
      <c r="D610" s="8">
        <v>2.395623321566509E-3</v>
      </c>
      <c r="E610" s="8">
        <v>0.19201051945551728</v>
      </c>
      <c r="F610" s="8">
        <v>-4.1231976099742274E-2</v>
      </c>
      <c r="G610" s="8">
        <v>1.4799948928487794E-3</v>
      </c>
      <c r="H610" s="8">
        <v>0.45046490428441111</v>
      </c>
      <c r="I610" s="8">
        <v>-9.3599602874279264E-2</v>
      </c>
      <c r="J610" s="9"/>
    </row>
    <row r="611" spans="1:10">
      <c r="A611" s="1">
        <v>45778</v>
      </c>
      <c r="B611" s="7">
        <v>3019799.56258744</v>
      </c>
      <c r="C611" s="7">
        <v>5604.14</v>
      </c>
      <c r="D611" s="8">
        <v>1.1832877941686526E-4</v>
      </c>
      <c r="E611" s="8">
        <v>0.19215156860533655</v>
      </c>
      <c r="F611" s="8">
        <v>-4.1118526249730225E-2</v>
      </c>
      <c r="G611" s="8">
        <v>6.2990881764606321E-3</v>
      </c>
      <c r="H611" s="8">
        <v>0.45960151061336019</v>
      </c>
      <c r="I611" s="8">
        <v>-8.7890106849605409E-2</v>
      </c>
      <c r="J611" s="9"/>
    </row>
    <row r="612" spans="1:10">
      <c r="A612" s="1">
        <v>45779</v>
      </c>
      <c r="B612" s="7">
        <v>3020798.8310769396</v>
      </c>
      <c r="C612" s="7">
        <v>5686.67</v>
      </c>
      <c r="D612" s="8">
        <v>3.3090556799852955E-4</v>
      </c>
      <c r="E612" s="8">
        <v>0.19254605819728621</v>
      </c>
      <c r="F612" s="8">
        <v>-4.080122703101563E-2</v>
      </c>
      <c r="G612" s="8">
        <v>1.4726612825518126E-2</v>
      </c>
      <c r="H612" s="8">
        <v>0.48109649693970447</v>
      </c>
      <c r="I612" s="8">
        <v>-7.4457817598854836E-2</v>
      </c>
      <c r="J612" s="9"/>
    </row>
    <row r="613" spans="1:10">
      <c r="A613" s="1">
        <v>45782</v>
      </c>
      <c r="B613" s="7">
        <v>3023361.6607041396</v>
      </c>
      <c r="C613" s="7">
        <v>5650.38</v>
      </c>
      <c r="D613" s="8">
        <v>8.4839466992447932E-4</v>
      </c>
      <c r="E613" s="8">
        <v>0.19355780791670019</v>
      </c>
      <c r="F613" s="8">
        <v>-3.9987447904630713E-2</v>
      </c>
      <c r="G613" s="8">
        <v>-6.3815906321273985E-3</v>
      </c>
      <c r="H613" s="8">
        <v>0.47164474540955736</v>
      </c>
      <c r="I613" s="8">
        <v>-8.0364248919704728E-2</v>
      </c>
      <c r="J613" s="9"/>
    </row>
    <row r="614" spans="1:10">
      <c r="A614" s="1">
        <v>45783</v>
      </c>
      <c r="B614" s="7">
        <v>3023263.9163524397</v>
      </c>
      <c r="C614" s="7">
        <v>5606.91</v>
      </c>
      <c r="D614" s="8">
        <v>-3.2329692133847843E-5</v>
      </c>
      <c r="E614" s="8">
        <v>0.1935192205602263</v>
      </c>
      <c r="F614" s="8">
        <v>-4.001848481488457E-2</v>
      </c>
      <c r="G614" s="8">
        <v>-7.6932878850626274E-3</v>
      </c>
      <c r="H614" s="8">
        <v>0.46032295871858198</v>
      </c>
      <c r="I614" s="8">
        <v>-8.7439271502161242E-2</v>
      </c>
      <c r="J614" s="9"/>
    </row>
    <row r="615" spans="1:10">
      <c r="A615" s="1">
        <v>45784</v>
      </c>
      <c r="B615" s="7">
        <v>3023650.1686198404</v>
      </c>
      <c r="C615" s="7">
        <v>5631.28</v>
      </c>
      <c r="D615" s="8">
        <v>1.2776002297099076E-4</v>
      </c>
      <c r="E615" s="8">
        <v>0.19367170460326144</v>
      </c>
      <c r="F615" s="8">
        <v>-3.9895837554452807E-2</v>
      </c>
      <c r="G615" s="8">
        <v>4.3464225393308187E-3</v>
      </c>
      <c r="H615" s="8">
        <v>0.46667013934105861</v>
      </c>
      <c r="I615" s="8">
        <v>-8.3472896983310063E-2</v>
      </c>
      <c r="J615" s="9"/>
    </row>
    <row r="616" spans="1:10">
      <c r="A616" s="1">
        <v>45785</v>
      </c>
      <c r="B616" s="7">
        <v>3023762.9642750397</v>
      </c>
      <c r="C616" s="7">
        <v>5663.94</v>
      </c>
      <c r="D616" s="8">
        <v>3.7304466095289257E-5</v>
      </c>
      <c r="E616" s="8">
        <v>0.1937162338888947</v>
      </c>
      <c r="F616" s="8">
        <v>-3.9860021381276867E-2</v>
      </c>
      <c r="G616" s="8">
        <v>5.7997471267632328E-3</v>
      </c>
      <c r="H616" s="8">
        <v>0.47517645526761143</v>
      </c>
      <c r="I616" s="8">
        <v>-7.8157271550988394E-2</v>
      </c>
      <c r="J616" s="9"/>
    </row>
    <row r="617" spans="1:10">
      <c r="A617" s="1">
        <v>45786</v>
      </c>
      <c r="B617" s="7">
        <v>3021625.4734238395</v>
      </c>
      <c r="C617" s="7">
        <v>5659.91</v>
      </c>
      <c r="D617" s="8">
        <v>-7.0689762274822598E-4</v>
      </c>
      <c r="E617" s="8">
        <v>0.19287239872092266</v>
      </c>
      <c r="F617" s="8">
        <v>-4.0538742049668008E-2</v>
      </c>
      <c r="G617" s="8">
        <v>-7.1151883671083382E-4</v>
      </c>
      <c r="H617" s="8">
        <v>0.47412683943221623</v>
      </c>
      <c r="I617" s="8">
        <v>-7.8813180016764739E-2</v>
      </c>
      <c r="J617" s="9"/>
    </row>
    <row r="618" spans="1:10">
      <c r="A618" s="1">
        <v>45789</v>
      </c>
      <c r="B618" s="7">
        <v>3026945.3997736396</v>
      </c>
      <c r="C618" s="7">
        <v>5844.19</v>
      </c>
      <c r="D618" s="8">
        <v>1.760617388419039E-3</v>
      </c>
      <c r="E618" s="8">
        <v>0.19497259060827576</v>
      </c>
      <c r="F618" s="8">
        <v>-3.8849497875406369E-2</v>
      </c>
      <c r="G618" s="8">
        <v>3.2558821606703869E-2</v>
      </c>
      <c r="H618" s="8">
        <v>0.52212267222294395</v>
      </c>
      <c r="I618" s="8">
        <v>-4.8820422678483744E-2</v>
      </c>
      <c r="J618" s="9"/>
    </row>
    <row r="619" spans="1:10">
      <c r="A619" s="1">
        <v>45790</v>
      </c>
      <c r="B619" s="7">
        <v>3030278.7897756398</v>
      </c>
      <c r="C619" s="7">
        <v>5886.55</v>
      </c>
      <c r="D619" s="8">
        <v>1.101238893258305E-3</v>
      </c>
      <c r="E619" s="8">
        <v>0.19628854090143122</v>
      </c>
      <c r="F619" s="8">
        <v>-3.7791041560191974E-2</v>
      </c>
      <c r="G619" s="8">
        <v>7.2482243048224149E-3</v>
      </c>
      <c r="H619" s="8">
        <v>0.53315535877067144</v>
      </c>
      <c r="I619" s="8">
        <v>-4.192605974789132E-2</v>
      </c>
      <c r="J619" s="9"/>
    </row>
    <row r="620" spans="1:10">
      <c r="A620" s="1">
        <v>45791</v>
      </c>
      <c r="B620" s="7">
        <v>3031162.6506182402</v>
      </c>
      <c r="C620" s="7">
        <v>5892.58</v>
      </c>
      <c r="D620" s="8">
        <v>2.9167641128680089E-4</v>
      </c>
      <c r="E620" s="8">
        <v>0.19663747004990495</v>
      </c>
      <c r="F620" s="8">
        <v>-3.751038790428618E-2</v>
      </c>
      <c r="G620" s="8">
        <v>1.024369112638146E-3</v>
      </c>
      <c r="H620" s="8">
        <v>0.53472587576507169</v>
      </c>
      <c r="I620" s="8">
        <v>-4.0944638395873589E-2</v>
      </c>
      <c r="J620" s="9"/>
    </row>
    <row r="621" spans="1:10">
      <c r="A621" s="1">
        <v>45792</v>
      </c>
      <c r="B621" s="7">
        <v>3031036.7935979404</v>
      </c>
      <c r="C621" s="7">
        <v>5916.93</v>
      </c>
      <c r="D621" s="8">
        <v>-4.1521038230740714E-5</v>
      </c>
      <c r="E621" s="8">
        <v>0.19658778441976277</v>
      </c>
      <c r="F621" s="8">
        <v>-3.7550351472266597E-2</v>
      </c>
      <c r="G621" s="8">
        <v>4.1323155561741043E-3</v>
      </c>
      <c r="H621" s="8">
        <v>0.5410678473759587</v>
      </c>
      <c r="I621" s="8">
        <v>-3.6981519005884644E-2</v>
      </c>
      <c r="J621" s="9"/>
    </row>
    <row r="622" spans="1:10">
      <c r="A622" s="1">
        <v>45793</v>
      </c>
      <c r="B622" s="7">
        <v>3031472.96668154</v>
      </c>
      <c r="C622" s="7">
        <v>5958.38</v>
      </c>
      <c r="D622" s="8">
        <v>1.4390227282001788E-4</v>
      </c>
      <c r="E622" s="8">
        <v>0.19675997612156948</v>
      </c>
      <c r="F622" s="8">
        <v>-3.7411852780368626E-2</v>
      </c>
      <c r="G622" s="8">
        <v>7.0053220166539365E-3</v>
      </c>
      <c r="H622" s="8">
        <v>0.55186352389633897</v>
      </c>
      <c r="I622" s="8">
        <v>-3.0235264438531861E-2</v>
      </c>
      <c r="J622" s="9"/>
    </row>
    <row r="623" spans="1:10">
      <c r="A623" s="1">
        <v>45796</v>
      </c>
      <c r="B623" s="7">
        <v>3039455.2543556402</v>
      </c>
      <c r="C623" s="7">
        <v>5963.6</v>
      </c>
      <c r="D623" s="8">
        <v>2.6331383330255864E-3</v>
      </c>
      <c r="E623" s="8">
        <v>0.19991121069012596</v>
      </c>
      <c r="F623" s="8">
        <v>-3.4877225031008541E-2</v>
      </c>
      <c r="G623" s="8">
        <v>8.7607705450154505E-4</v>
      </c>
      <c r="H623" s="8">
        <v>0.55322307592134257</v>
      </c>
      <c r="I623" s="8">
        <v>-2.9385675805441713E-2</v>
      </c>
      <c r="J623" s="9"/>
    </row>
    <row r="624" spans="1:10">
      <c r="A624" s="1">
        <v>45797</v>
      </c>
      <c r="B624" s="7">
        <v>3033370.9449408399</v>
      </c>
      <c r="C624" s="7">
        <v>5940.46</v>
      </c>
      <c r="D624" s="8">
        <v>-2.0017762742455814E-3</v>
      </c>
      <c r="E624" s="8">
        <v>0.19750925689736509</v>
      </c>
      <c r="F624" s="8">
        <v>-3.6809184903675574E-2</v>
      </c>
      <c r="G624" s="8">
        <v>-3.8802065866255786E-3</v>
      </c>
      <c r="H624" s="8">
        <v>0.5471962495116538</v>
      </c>
      <c r="I624" s="8">
        <v>-3.315185989925451E-2</v>
      </c>
      <c r="J624" s="9"/>
    </row>
    <row r="625" spans="1:10">
      <c r="A625" s="1">
        <v>45798</v>
      </c>
      <c r="B625" s="7">
        <v>3000857.8859910397</v>
      </c>
      <c r="C625" s="7">
        <v>5844.61</v>
      </c>
      <c r="D625" s="8">
        <v>-1.0718457959791095E-2</v>
      </c>
      <c r="E625" s="8">
        <v>0.18467380427085001</v>
      </c>
      <c r="F625" s="8">
        <v>-4.7133105162542432E-2</v>
      </c>
      <c r="G625" s="8">
        <v>-1.6135114115741978E-2</v>
      </c>
      <c r="H625" s="8">
        <v>0.52223206146633516</v>
      </c>
      <c r="I625" s="8">
        <v>-4.8752064972372944E-2</v>
      </c>
      <c r="J625" s="9"/>
    </row>
    <row r="626" spans="1:10">
      <c r="A626" s="1">
        <v>45799</v>
      </c>
      <c r="B626" s="7">
        <v>2997035.8324975399</v>
      </c>
      <c r="C626" s="7">
        <v>5842.01</v>
      </c>
      <c r="D626" s="8">
        <v>-1.2736536146354949E-3</v>
      </c>
      <c r="E626" s="8">
        <v>0.18316494019787655</v>
      </c>
      <c r="F626" s="8">
        <v>-4.8346727527418643E-2</v>
      </c>
      <c r="G626" s="8">
        <v>-4.4485431876539749E-4</v>
      </c>
      <c r="H626" s="8">
        <v>0.52155488995962873</v>
      </c>
      <c r="I626" s="8">
        <v>-4.9175231724486679E-2</v>
      </c>
      <c r="J626" s="9"/>
    </row>
    <row r="627" spans="1:10">
      <c r="A627" s="1">
        <v>45800</v>
      </c>
      <c r="B627" s="7">
        <v>2994488.4662415404</v>
      </c>
      <c r="C627" s="7">
        <v>5802.82</v>
      </c>
      <c r="D627" s="8">
        <v>-8.4996189514252585E-4</v>
      </c>
      <c r="E627" s="8">
        <v>0.18215929508303974</v>
      </c>
      <c r="F627" s="8">
        <v>-4.9155596546407998E-2</v>
      </c>
      <c r="G627" s="8">
        <v>-6.708307585916562E-3</v>
      </c>
      <c r="H627" s="8">
        <v>0.51134783174892418</v>
      </c>
      <c r="I627" s="8">
        <v>-5.5553656730386591E-2</v>
      </c>
      <c r="J627" s="9"/>
    </row>
    <row r="628" spans="1:10">
      <c r="A628" s="1">
        <v>45803</v>
      </c>
      <c r="B628" s="7">
        <v>2994530.2295253398</v>
      </c>
      <c r="C628" s="7"/>
      <c r="D628" s="8">
        <v>1.3946717200674641E-5</v>
      </c>
      <c r="E628" s="8">
        <v>0.18217578232441434</v>
      </c>
      <c r="F628" s="8">
        <v>-4.9142335388411285E-2</v>
      </c>
      <c r="G628" s="8"/>
      <c r="H628" s="8">
        <v>0.51134783174892418</v>
      </c>
      <c r="I628" s="8">
        <v>-5.5553656730386591E-2</v>
      </c>
      <c r="J628" s="9"/>
    </row>
    <row r="629" spans="1:10">
      <c r="A629" s="1">
        <v>45804</v>
      </c>
      <c r="B629" s="7">
        <v>3012040.3401717404</v>
      </c>
      <c r="C629" s="7">
        <v>5921.54</v>
      </c>
      <c r="D629" s="8">
        <v>5.8473647965731068E-3</v>
      </c>
      <c r="E629" s="8">
        <v>0.18908839537733946</v>
      </c>
      <c r="F629" s="8">
        <v>-4.358232375380966E-2</v>
      </c>
      <c r="G629" s="8">
        <v>2.0459018201495205E-2</v>
      </c>
      <c r="H629" s="8">
        <v>0.54226852454746566</v>
      </c>
      <c r="I629" s="8">
        <v>-3.6231211803098073E-2</v>
      </c>
      <c r="J629" s="9"/>
    </row>
    <row r="630" spans="1:10">
      <c r="A630" s="1">
        <v>45805</v>
      </c>
      <c r="B630" s="7">
        <v>3012892.0728071397</v>
      </c>
      <c r="C630" s="7">
        <v>5888.55</v>
      </c>
      <c r="D630" s="8">
        <v>2.8277597216730399E-4</v>
      </c>
      <c r="E630" s="8">
        <v>0.1894246410043352</v>
      </c>
      <c r="F630" s="8">
        <v>-4.3311871815611136E-2</v>
      </c>
      <c r="G630" s="8">
        <v>-5.571185873944895E-3</v>
      </c>
      <c r="H630" s="8">
        <v>0.53367625992967693</v>
      </c>
      <c r="I630" s="8">
        <v>-4.1600546861649601E-2</v>
      </c>
      <c r="J630" s="9"/>
    </row>
    <row r="631" spans="1:10">
      <c r="A631" s="1">
        <v>45806</v>
      </c>
      <c r="B631" s="7">
        <v>3014383.4471834404</v>
      </c>
      <c r="C631" s="7">
        <v>5912.17</v>
      </c>
      <c r="D631" s="8">
        <v>4.9499761035631806E-4</v>
      </c>
      <c r="E631" s="8">
        <v>0.19001340335933126</v>
      </c>
      <c r="F631" s="8">
        <v>-4.283831347830358E-2</v>
      </c>
      <c r="G631" s="8">
        <v>4.0111742279509421E-3</v>
      </c>
      <c r="H631" s="8">
        <v>0.53982810261752712</v>
      </c>
      <c r="I631" s="8">
        <v>-3.7756239675138747E-2</v>
      </c>
      <c r="J631" s="9"/>
    </row>
    <row r="632" spans="1:10" ht="28.5">
      <c r="A632" s="1">
        <v>45807</v>
      </c>
      <c r="B632" s="7">
        <v>-1885407.5955811529</v>
      </c>
      <c r="C632" s="7">
        <v>5911.69</v>
      </c>
      <c r="D632" s="8"/>
      <c r="E632" s="8">
        <v>0.19001340335933126</v>
      </c>
      <c r="F632" s="8">
        <v>-4.283831347830358E-2</v>
      </c>
      <c r="G632" s="8">
        <v>-8.118846379590039E-5</v>
      </c>
      <c r="H632" s="8">
        <v>0.53970308633936592</v>
      </c>
      <c r="I632" s="8">
        <v>-3.7834362767836693E-2</v>
      </c>
      <c r="J632" s="9" t="s">
        <v>134</v>
      </c>
    </row>
    <row r="633" spans="1:10" ht="28.5">
      <c r="A633" s="1">
        <v>45810</v>
      </c>
      <c r="B633" s="7">
        <v>-1885415.8643473531</v>
      </c>
      <c r="C633" s="7">
        <v>5935.94</v>
      </c>
      <c r="D633" s="8"/>
      <c r="E633" s="8">
        <v>0.19001340335933126</v>
      </c>
      <c r="F633" s="8">
        <v>-4.283831347830358E-2</v>
      </c>
      <c r="G633" s="8">
        <v>4.1020418864994301E-3</v>
      </c>
      <c r="H633" s="8">
        <v>0.54601901289230237</v>
      </c>
      <c r="I633" s="8">
        <v>-3.3887519022160029E-2</v>
      </c>
      <c r="J633" s="9" t="s">
        <v>134</v>
      </c>
    </row>
    <row r="634" spans="1:10" ht="28.5">
      <c r="A634" s="1">
        <v>45811</v>
      </c>
      <c r="B634" s="7">
        <v>3017356.7643789398</v>
      </c>
      <c r="C634" s="7">
        <v>5970.37</v>
      </c>
      <c r="D634" s="8"/>
      <c r="E634" s="8">
        <v>0.19001340335933126</v>
      </c>
      <c r="F634" s="8">
        <v>-4.283831347830358E-2</v>
      </c>
      <c r="G634" s="8">
        <v>5.8002607843070653E-3</v>
      </c>
      <c r="H634" s="8">
        <v>0.55498632634457468</v>
      </c>
      <c r="I634" s="8">
        <v>-2.8283814685514663E-2</v>
      </c>
      <c r="J634" s="9" t="s">
        <v>134</v>
      </c>
    </row>
    <row r="635" spans="1:10">
      <c r="A635" s="1">
        <v>45812</v>
      </c>
      <c r="B635" s="7">
        <v>3018281.3721746402</v>
      </c>
      <c r="C635" s="7">
        <v>5970.81</v>
      </c>
      <c r="D635" s="8">
        <v>3.0642972240335631E-4</v>
      </c>
      <c r="E635" s="8">
        <v>0.19037805883617898</v>
      </c>
      <c r="F635" s="8">
        <v>-4.2545010688407658E-2</v>
      </c>
      <c r="G635" s="8">
        <v>7.3697275043249633E-5</v>
      </c>
      <c r="H635" s="8">
        <v>0.55510092459955573</v>
      </c>
      <c r="I635" s="8">
        <v>-2.8212201850541629E-2</v>
      </c>
      <c r="J635" s="9"/>
    </row>
    <row r="636" spans="1:10">
      <c r="A636" s="1">
        <v>45813</v>
      </c>
      <c r="B636" s="7">
        <v>2997498.8131386396</v>
      </c>
      <c r="C636" s="7">
        <v>5939.3</v>
      </c>
      <c r="D636" s="8">
        <v>-6.8855605138717912E-3</v>
      </c>
      <c r="E636" s="8">
        <v>0.18218163867767734</v>
      </c>
      <c r="F636" s="8">
        <v>-4.9137624956620995E-2</v>
      </c>
      <c r="G636" s="8">
        <v>-5.2773409302925289E-3</v>
      </c>
      <c r="H636" s="8">
        <v>0.54689412683943073</v>
      </c>
      <c r="I636" s="8">
        <v>-3.3340657373274629E-2</v>
      </c>
      <c r="J636" s="9"/>
    </row>
    <row r="637" spans="1:10">
      <c r="A637" s="1">
        <v>45814</v>
      </c>
      <c r="B637" s="7">
        <v>3003721.9152498404</v>
      </c>
      <c r="C637" s="7">
        <v>6000.36</v>
      </c>
      <c r="D637" s="8">
        <v>2.0760982736418576E-3</v>
      </c>
      <c r="E637" s="8">
        <v>0.1846359639368671</v>
      </c>
      <c r="F637" s="8">
        <v>-4.7163541221322491E-2</v>
      </c>
      <c r="G637" s="8">
        <v>1.0280672806559643E-2</v>
      </c>
      <c r="H637" s="8">
        <v>0.56279723922385561</v>
      </c>
      <c r="I637" s="8">
        <v>-2.3402748956325214E-2</v>
      </c>
      <c r="J637" s="9"/>
    </row>
    <row r="638" spans="1:10">
      <c r="A638" s="1">
        <v>45817</v>
      </c>
      <c r="B638" s="7">
        <v>3005067.4164782399</v>
      </c>
      <c r="C638" s="7">
        <v>6005.88</v>
      </c>
      <c r="D638" s="8">
        <v>4.4794467209774425E-4</v>
      </c>
      <c r="E638" s="8">
        <v>0.185166615305288</v>
      </c>
      <c r="F638" s="8">
        <v>-4.6736723206232123E-2</v>
      </c>
      <c r="G638" s="8">
        <v>9.1994480331192285E-4</v>
      </c>
      <c r="H638" s="8">
        <v>0.56423492642270978</v>
      </c>
      <c r="I638" s="8">
        <v>-2.2504333390298892E-2</v>
      </c>
      <c r="J638" s="9"/>
    </row>
    <row r="639" spans="1:10">
      <c r="A639" s="1">
        <v>45818</v>
      </c>
      <c r="B639" s="7">
        <v>3015433.9074568404</v>
      </c>
      <c r="C639" s="7">
        <v>6038.81</v>
      </c>
      <c r="D639" s="8">
        <v>3.4496700212967024E-3</v>
      </c>
      <c r="E639" s="8">
        <v>0.18925504904834822</v>
      </c>
      <c r="F639" s="8">
        <v>-4.3448279457873662E-2</v>
      </c>
      <c r="G639" s="8">
        <v>5.4829600325014827E-3</v>
      </c>
      <c r="H639" s="8">
        <v>0.5728115640057283</v>
      </c>
      <c r="I639" s="8">
        <v>-1.7144763718334621E-2</v>
      </c>
      <c r="J639" s="9"/>
    </row>
    <row r="640" spans="1:10">
      <c r="A640" s="1">
        <v>45819</v>
      </c>
      <c r="B640" s="7">
        <v>3008114.77393064</v>
      </c>
      <c r="C640" s="7">
        <v>6022.24</v>
      </c>
      <c r="D640" s="8">
        <v>-2.4272239919107541E-3</v>
      </c>
      <c r="E640" s="8">
        <v>0.18636846066079715</v>
      </c>
      <c r="F640" s="8">
        <v>-4.5770044743476901E-2</v>
      </c>
      <c r="G640" s="8">
        <v>-2.7439180898224391E-3</v>
      </c>
      <c r="H640" s="8">
        <v>0.56849589790337096</v>
      </c>
      <c r="I640" s="8">
        <v>-1.9841637980844595E-2</v>
      </c>
      <c r="J640" s="9"/>
    </row>
    <row r="641" spans="1:10">
      <c r="A641" s="1">
        <v>45820</v>
      </c>
      <c r="B641" s="7">
        <v>3003453.6045766398</v>
      </c>
      <c r="C641" s="7">
        <v>6045.26</v>
      </c>
      <c r="D641" s="8">
        <v>-1.5495317513797291E-3</v>
      </c>
      <c r="E641" s="8">
        <v>0.18453014506216769</v>
      </c>
      <c r="F641" s="8">
        <v>-4.7248654357264663E-2</v>
      </c>
      <c r="G641" s="8">
        <v>3.8224979409655635E-3</v>
      </c>
      <c r="H641" s="8">
        <v>0.57449147024351954</v>
      </c>
      <c r="I641" s="8">
        <v>-1.6094984660206202E-2</v>
      </c>
      <c r="J641" s="9"/>
    </row>
    <row r="642" spans="1:10">
      <c r="A642" s="1">
        <v>45821</v>
      </c>
      <c r="B642" s="7">
        <v>2974420.4829226397</v>
      </c>
      <c r="C642" s="7">
        <v>5976.97</v>
      </c>
      <c r="D642" s="8">
        <v>-9.6665790374652616E-3</v>
      </c>
      <c r="E642" s="8">
        <v>0.173079790792664</v>
      </c>
      <c r="F642" s="8">
        <v>-5.6458500542971524E-2</v>
      </c>
      <c r="G642" s="8">
        <v>-1.1296453750541779E-2</v>
      </c>
      <c r="H642" s="8">
        <v>0.55670530016929098</v>
      </c>
      <c r="I642" s="8">
        <v>-2.7209622160918379E-2</v>
      </c>
      <c r="J642" s="9"/>
    </row>
    <row r="643" spans="1:10">
      <c r="A643" s="1">
        <v>45824</v>
      </c>
      <c r="B643" s="7">
        <v>2979062.1450427398</v>
      </c>
      <c r="C643" s="7">
        <v>6033.11</v>
      </c>
      <c r="D643" s="8">
        <v>1.5605265451705819E-3</v>
      </c>
      <c r="E643" s="8">
        <v>0.17491041294579901</v>
      </c>
      <c r="F643" s="8">
        <v>-5.4986078986598907E-2</v>
      </c>
      <c r="G643" s="8">
        <v>9.3927190532994143E-3</v>
      </c>
      <c r="H643" s="8">
        <v>0.57132699570256329</v>
      </c>
      <c r="I643" s="8">
        <v>-1.8072475444122826E-2</v>
      </c>
      <c r="J643" s="9"/>
    </row>
    <row r="644" spans="1:10">
      <c r="A644" s="1">
        <v>45825</v>
      </c>
      <c r="B644" s="7">
        <v>2964407.2635658402</v>
      </c>
      <c r="C644" s="7">
        <v>5982.72</v>
      </c>
      <c r="D644" s="8">
        <v>-4.9192936445739965E-3</v>
      </c>
      <c r="E644" s="8">
        <v>0.16913068361845096</v>
      </c>
      <c r="F644" s="8">
        <v>-5.9634879962274012E-2</v>
      </c>
      <c r="G644" s="8">
        <v>-8.3522428730786746E-3</v>
      </c>
      <c r="H644" s="8">
        <v>0.5582028910014305</v>
      </c>
      <c r="I644" s="8">
        <v>-2.6273772612974478E-2</v>
      </c>
      <c r="J644" s="9"/>
    </row>
    <row r="645" spans="1:10">
      <c r="A645" s="1">
        <v>45826</v>
      </c>
      <c r="B645" s="7">
        <v>2965943.1145389397</v>
      </c>
      <c r="C645" s="7">
        <v>5980.87</v>
      </c>
      <c r="D645" s="8">
        <v>5.180971562093184E-4</v>
      </c>
      <c r="E645" s="8">
        <v>0.16973640690087066</v>
      </c>
      <c r="F645" s="8">
        <v>-5.9147679467784098E-2</v>
      </c>
      <c r="G645" s="8">
        <v>-3.0922389816012696E-4</v>
      </c>
      <c r="H645" s="8">
        <v>0.55772105742935074</v>
      </c>
      <c r="I645" s="8">
        <v>-2.6574872032747776E-2</v>
      </c>
      <c r="J645" s="9"/>
    </row>
    <row r="646" spans="1:10">
      <c r="A646" s="1">
        <v>45827</v>
      </c>
      <c r="B646" s="7">
        <v>2965943.1145389397</v>
      </c>
      <c r="C646" s="7"/>
      <c r="D646" s="8">
        <v>0</v>
      </c>
      <c r="E646" s="8">
        <v>0.16973640690087066</v>
      </c>
      <c r="F646" s="8">
        <v>-5.9147679467784098E-2</v>
      </c>
      <c r="G646" s="8"/>
      <c r="H646" s="8">
        <v>0.55772105742935074</v>
      </c>
      <c r="I646" s="8">
        <v>-2.6574872032747776E-2</v>
      </c>
      <c r="J646" s="9"/>
    </row>
    <row r="647" spans="1:10">
      <c r="A647" s="1">
        <v>45828</v>
      </c>
      <c r="B647" s="7">
        <v>2971558.3029335402</v>
      </c>
      <c r="C647" s="7">
        <v>5967.84</v>
      </c>
      <c r="D647" s="8">
        <v>1.8932218784220023E-3</v>
      </c>
      <c r="E647" s="8">
        <v>0.17195097745840204</v>
      </c>
      <c r="F647" s="8">
        <v>-5.7366437270188531E-2</v>
      </c>
      <c r="G647" s="8">
        <v>-2.1786128105107938E-3</v>
      </c>
      <c r="H647" s="8">
        <v>0.55432738637843282</v>
      </c>
      <c r="I647" s="8">
        <v>-2.8695588486610246E-2</v>
      </c>
      <c r="J647" s="9"/>
    </row>
    <row r="648" spans="1:10">
      <c r="A648" s="1">
        <v>45831</v>
      </c>
      <c r="B648" s="7">
        <v>2968580.3884375403</v>
      </c>
      <c r="C648" s="7">
        <v>6025.17</v>
      </c>
      <c r="D648" s="8">
        <v>-1.0021390100474203E-3</v>
      </c>
      <c r="E648" s="8">
        <v>0.1707765196660278</v>
      </c>
      <c r="F648" s="8">
        <v>-5.8311087135579975E-2</v>
      </c>
      <c r="G648" s="8">
        <v>9.6064907906379116E-3</v>
      </c>
      <c r="H648" s="8">
        <v>0.56925901810131352</v>
      </c>
      <c r="I648" s="8">
        <v>-1.9364761602500891E-2</v>
      </c>
      <c r="J648" s="9"/>
    </row>
    <row r="649" spans="1:10">
      <c r="A649" s="1">
        <v>45832</v>
      </c>
      <c r="B649" s="7">
        <v>2958542.7178502399</v>
      </c>
      <c r="C649" s="7">
        <v>6092.18</v>
      </c>
      <c r="D649" s="8">
        <v>-3.3813032742506799E-3</v>
      </c>
      <c r="E649" s="8">
        <v>0.16681776918666524</v>
      </c>
      <c r="F649" s="8">
        <v>-6.1495222939974004E-2</v>
      </c>
      <c r="G649" s="8">
        <v>1.1121677894565751E-2</v>
      </c>
      <c r="H649" s="8">
        <v>0.58671181143377882</v>
      </c>
      <c r="I649" s="8">
        <v>-8.4584523489832364E-3</v>
      </c>
      <c r="J649" s="9"/>
    </row>
    <row r="650" spans="1:10">
      <c r="A650" s="1">
        <v>45833</v>
      </c>
      <c r="B650" s="7">
        <v>2964732.46597334</v>
      </c>
      <c r="C650" s="7">
        <v>6092.16</v>
      </c>
      <c r="D650" s="8">
        <v>2.0921611460109624E-3</v>
      </c>
      <c r="E650" s="8">
        <v>0.16925893998783281</v>
      </c>
      <c r="F650" s="8">
        <v>-5.9531719710063324E-2</v>
      </c>
      <c r="G650" s="8">
        <v>-3.282897091061443E-6</v>
      </c>
      <c r="H650" s="8">
        <v>0.58670660242218875</v>
      </c>
      <c r="I650" s="8">
        <v>-8.4617074778456924E-3</v>
      </c>
      <c r="J650" s="9"/>
    </row>
    <row r="651" spans="1:10">
      <c r="A651" s="1">
        <v>45834</v>
      </c>
      <c r="B651" s="7">
        <v>2967998.1244964404</v>
      </c>
      <c r="C651" s="7">
        <v>6141.02</v>
      </c>
      <c r="D651" s="8">
        <v>1.1015019265923076E-3</v>
      </c>
      <c r="E651" s="8">
        <v>0.1705468809629147</v>
      </c>
      <c r="F651" s="8">
        <v>-5.8495792087424947E-2</v>
      </c>
      <c r="G651" s="8">
        <v>8.0201439226810223E-3</v>
      </c>
      <c r="H651" s="8">
        <v>0.59943221773668287</v>
      </c>
      <c r="I651" s="8">
        <v>-5.094276669685982E-4</v>
      </c>
      <c r="J651" s="9"/>
    </row>
    <row r="652" spans="1:10">
      <c r="A652" s="1">
        <v>45835</v>
      </c>
      <c r="B652" s="7">
        <v>2965808.8230205402</v>
      </c>
      <c r="C652" s="7">
        <v>6173.07</v>
      </c>
      <c r="D652" s="8">
        <v>-7.3763573427854112E-4</v>
      </c>
      <c r="E652" s="8">
        <v>0.16968344375486821</v>
      </c>
      <c r="F652" s="8">
        <v>-5.9190279235154852E-2</v>
      </c>
      <c r="G652" s="8">
        <v>5.2190027063907518E-3</v>
      </c>
      <c r="H652" s="8">
        <v>0.60777965880973928</v>
      </c>
      <c r="I652" s="8">
        <v>0</v>
      </c>
      <c r="J652" s="9"/>
    </row>
    <row r="653" spans="1:10">
      <c r="A653" s="1">
        <v>45838</v>
      </c>
      <c r="B653" s="7">
        <v>2962684.45</v>
      </c>
      <c r="C653" s="7">
        <v>6204.95</v>
      </c>
      <c r="D653" s="8">
        <v>-1.0534640656163496E-3</v>
      </c>
      <c r="E653" s="8">
        <v>0.16845122427872616</v>
      </c>
      <c r="F653" s="8">
        <v>-6.0181388468563135E-2</v>
      </c>
      <c r="G653" s="8">
        <v>5.1643671625301035E-3</v>
      </c>
      <c r="H653" s="8">
        <v>0.6160828232842801</v>
      </c>
      <c r="I653" s="8">
        <v>0</v>
      </c>
      <c r="J653" s="9"/>
    </row>
    <row r="654" spans="1:10">
      <c r="A654" s="1">
        <v>45839</v>
      </c>
      <c r="B654" s="7">
        <v>2962881.0045499997</v>
      </c>
      <c r="C654" s="7">
        <v>6198.01</v>
      </c>
      <c r="D654" s="8">
        <v>6.6343396779799946E-5</v>
      </c>
      <c r="E654" s="8">
        <v>0.16852874330191625</v>
      </c>
      <c r="F654" s="8">
        <v>-6.011903770951732E-2</v>
      </c>
      <c r="G654" s="8">
        <v>-1.1184618731818752E-3</v>
      </c>
      <c r="H654" s="8">
        <v>0.61427529626253241</v>
      </c>
      <c r="I654" s="8">
        <v>-1.1184618731819862E-3</v>
      </c>
      <c r="J654" s="9"/>
    </row>
    <row r="655" spans="1:10">
      <c r="A655" s="1">
        <v>45840</v>
      </c>
      <c r="B655" s="7">
        <v>2966217.1551397899</v>
      </c>
      <c r="C655" s="7">
        <v>6227.42</v>
      </c>
      <c r="D655" s="8">
        <v>1.1259819698012929E-3</v>
      </c>
      <c r="E655" s="8">
        <v>0.16984448559806875</v>
      </c>
      <c r="F655" s="8">
        <v>-5.9060748692218779E-2</v>
      </c>
      <c r="G655" s="8">
        <v>4.7450714019499074E-3</v>
      </c>
      <c r="H655" s="8">
        <v>0.62193514780570203</v>
      </c>
      <c r="I655" s="8">
        <v>0</v>
      </c>
      <c r="J655" s="9"/>
    </row>
    <row r="656" spans="1:10">
      <c r="A656" s="1">
        <v>45841</v>
      </c>
      <c r="B656" s="7">
        <v>2964436.9418123001</v>
      </c>
      <c r="C656" s="7">
        <v>6279.35</v>
      </c>
      <c r="D656" s="8">
        <v>-6.0016284526065444E-4</v>
      </c>
      <c r="E656" s="8">
        <v>0.16914238840307982</v>
      </c>
      <c r="F656" s="8">
        <v>-5.962546547050096E-2</v>
      </c>
      <c r="G656" s="8">
        <v>8.33892687501403E-3</v>
      </c>
      <c r="H656" s="8">
        <v>0.63546034639926874</v>
      </c>
      <c r="I656" s="8">
        <v>0</v>
      </c>
      <c r="J656" s="9"/>
    </row>
    <row r="657" spans="1:10">
      <c r="A657" s="1">
        <v>45842</v>
      </c>
      <c r="B657" s="7">
        <v>2964436.9418123001</v>
      </c>
      <c r="C657" s="7"/>
      <c r="D657" s="8">
        <v>0</v>
      </c>
      <c r="E657" s="8">
        <v>0.16914238840307982</v>
      </c>
      <c r="F657" s="8">
        <v>-5.962546547050096E-2</v>
      </c>
      <c r="G657" s="8"/>
      <c r="H657" s="8">
        <v>0.63546034639926874</v>
      </c>
      <c r="I657" s="8">
        <v>0</v>
      </c>
      <c r="J657" s="9"/>
    </row>
    <row r="658" spans="1:10">
      <c r="A658" s="1">
        <v>45845</v>
      </c>
      <c r="B658" s="7">
        <v>2956265.8623623</v>
      </c>
      <c r="C658" s="7">
        <v>6229.98</v>
      </c>
      <c r="D658" s="8">
        <v>-2.7563681098254911E-3</v>
      </c>
      <c r="E658" s="8">
        <v>0.16591980160784026</v>
      </c>
      <c r="F658" s="8">
        <v>-6.2217483848770128E-2</v>
      </c>
      <c r="G658" s="8">
        <v>-7.8622787390415505E-3</v>
      </c>
      <c r="H658" s="8">
        <v>0.62260190128922832</v>
      </c>
      <c r="I658" s="8">
        <v>-7.8622787390415505E-3</v>
      </c>
      <c r="J658" s="9"/>
    </row>
    <row r="659" spans="1:10">
      <c r="A659" s="1">
        <v>45846</v>
      </c>
      <c r="B659" s="7">
        <v>2954467.0543622999</v>
      </c>
      <c r="C659" s="7">
        <v>6225.52</v>
      </c>
      <c r="D659" s="8">
        <v>-6.0847301418376354E-4</v>
      </c>
      <c r="E659" s="8">
        <v>0.1652103708718593</v>
      </c>
      <c r="F659" s="8">
        <v>-6.2788099203021641E-2</v>
      </c>
      <c r="G659" s="8">
        <v>-7.1589314893449885E-4</v>
      </c>
      <c r="H659" s="8">
        <v>0.62144029170464732</v>
      </c>
      <c r="I659" s="8">
        <v>-8.5725433364917114E-3</v>
      </c>
      <c r="J659" s="9"/>
    </row>
    <row r="660" spans="1:10">
      <c r="A660" s="1">
        <v>45847</v>
      </c>
      <c r="B660" s="7">
        <v>2957650.3222623002</v>
      </c>
      <c r="C660" s="7">
        <v>6263.26</v>
      </c>
      <c r="D660" s="8">
        <v>1.0774423411830103E-3</v>
      </c>
      <c r="E660" s="8">
        <v>0.16646581786182213</v>
      </c>
      <c r="F660" s="8">
        <v>-6.1778307418442369E-2</v>
      </c>
      <c r="G660" s="8">
        <v>6.0621442064276998E-3</v>
      </c>
      <c r="H660" s="8">
        <v>0.63126969657507304</v>
      </c>
      <c r="I660" s="8">
        <v>-2.5623671239857204E-3</v>
      </c>
      <c r="J660" s="9"/>
    </row>
    <row r="661" spans="1:10">
      <c r="A661" s="1">
        <v>45848</v>
      </c>
      <c r="B661" s="7">
        <v>2960877.9543623002</v>
      </c>
      <c r="C661" s="7">
        <v>6280.46</v>
      </c>
      <c r="D661" s="8">
        <v>1.0912825210287469E-3</v>
      </c>
      <c r="E661" s="8">
        <v>0.16773876162023216</v>
      </c>
      <c r="F661" s="8">
        <v>-6.0754442484478255E-2</v>
      </c>
      <c r="G661" s="8">
        <v>2.7461737178402501E-3</v>
      </c>
      <c r="H661" s="8">
        <v>0.63574944654251664</v>
      </c>
      <c r="I661" s="8">
        <v>0</v>
      </c>
      <c r="J661" s="9"/>
    </row>
    <row r="662" spans="1:10">
      <c r="A662" s="1">
        <v>45849</v>
      </c>
      <c r="B662" s="7">
        <v>2960251.2643622998</v>
      </c>
      <c r="C662" s="7">
        <v>6259.75</v>
      </c>
      <c r="D662" s="8">
        <v>-2.1165681587009821E-4</v>
      </c>
      <c r="E662" s="8">
        <v>0.16749160175217948</v>
      </c>
      <c r="F662" s="8">
        <v>-6.0953240208502124E-2</v>
      </c>
      <c r="G662" s="8">
        <v>-3.2975291618766445E-3</v>
      </c>
      <c r="H662" s="8">
        <v>0.63035551504101917</v>
      </c>
      <c r="I662" s="8">
        <v>-3.2975291618766445E-3</v>
      </c>
      <c r="J662" s="9"/>
    </row>
    <row r="663" spans="1:10">
      <c r="A663" s="1">
        <v>45852</v>
      </c>
      <c r="B663" s="7">
        <v>2965340.5692622997</v>
      </c>
      <c r="C663" s="7">
        <v>6268.56</v>
      </c>
      <c r="D663" s="8">
        <v>1.7192138252819511E-3</v>
      </c>
      <c r="E663" s="8">
        <v>0.16949876945481246</v>
      </c>
      <c r="F663" s="8">
        <v>-5.9338818036482333E-2</v>
      </c>
      <c r="G663" s="8">
        <v>1.4074044490595128E-3</v>
      </c>
      <c r="H663" s="8">
        <v>0.63265008464643668</v>
      </c>
      <c r="I663" s="8">
        <v>-1.8947656700303295E-3</v>
      </c>
      <c r="J663" s="9"/>
    </row>
    <row r="664" spans="1:10">
      <c r="A664" s="1">
        <v>45853</v>
      </c>
      <c r="B664" s="7">
        <v>2966931.2281622998</v>
      </c>
      <c r="C664" s="7">
        <v>6243.76</v>
      </c>
      <c r="D664" s="8">
        <v>5.3641693520423139E-4</v>
      </c>
      <c r="E664" s="8">
        <v>0.17012610840044862</v>
      </c>
      <c r="F664" s="8">
        <v>-5.8834231448187779E-2</v>
      </c>
      <c r="G664" s="8">
        <v>-3.9562515154996092E-3</v>
      </c>
      <c r="H664" s="8">
        <v>0.62619091027477358</v>
      </c>
      <c r="I664" s="8">
        <v>-5.8435210159764051E-3</v>
      </c>
      <c r="J664" s="9"/>
    </row>
    <row r="665" spans="1:10">
      <c r="A665" s="1">
        <v>45854</v>
      </c>
      <c r="B665" s="7">
        <v>2963462.1801123004</v>
      </c>
      <c r="C665" s="7">
        <v>6263.7</v>
      </c>
      <c r="D665" s="8">
        <v>-1.1692377690022404E-3</v>
      </c>
      <c r="E665" s="8">
        <v>0.16875795276001115</v>
      </c>
      <c r="F665" s="8">
        <v>-5.9934678011670628E-2</v>
      </c>
      <c r="G665" s="8">
        <v>3.193588478737075E-3</v>
      </c>
      <c r="H665" s="8">
        <v>0.63138429483005409</v>
      </c>
      <c r="I665" s="8">
        <v>-2.6685943386312028E-3</v>
      </c>
      <c r="J665" s="9"/>
    </row>
    <row r="666" spans="1:10">
      <c r="A666" s="1">
        <v>45855</v>
      </c>
      <c r="B666" s="7">
        <v>2964634.3261679998</v>
      </c>
      <c r="C666" s="7">
        <v>6297.36</v>
      </c>
      <c r="D666" s="8">
        <v>3.9553265216807354E-4</v>
      </c>
      <c r="E666" s="8">
        <v>0.16922023469280889</v>
      </c>
      <c r="F666" s="8">
        <v>-5.9562851481653301E-2</v>
      </c>
      <c r="G666" s="8">
        <v>5.3738205852771337E-3</v>
      </c>
      <c r="H666" s="8">
        <v>0.64015106133610966</v>
      </c>
      <c r="I666" s="8">
        <v>0</v>
      </c>
      <c r="J666" s="9"/>
    </row>
    <row r="667" spans="1:10">
      <c r="A667" s="1">
        <v>45856</v>
      </c>
      <c r="B667" s="7">
        <v>2971810.6554351002</v>
      </c>
      <c r="C667" s="7">
        <v>6296.79</v>
      </c>
      <c r="D667" s="8">
        <v>2.4206456775315299E-3</v>
      </c>
      <c r="E667" s="8">
        <v>0.17205050260000054</v>
      </c>
      <c r="F667" s="8">
        <v>-5.7286386363102237E-2</v>
      </c>
      <c r="G667" s="8">
        <v>-9.0514120202667137E-5</v>
      </c>
      <c r="H667" s="8">
        <v>0.64000260450579338</v>
      </c>
      <c r="I667" s="8">
        <v>-9.0514120202667137E-5</v>
      </c>
      <c r="J667" s="9"/>
    </row>
    <row r="668" spans="1:10">
      <c r="A668" s="1">
        <v>45859</v>
      </c>
      <c r="B668" s="7">
        <v>2971231.6861122996</v>
      </c>
      <c r="C668" s="7">
        <v>6305.6</v>
      </c>
      <c r="D668" s="8">
        <v>-1.9482039400520179E-4</v>
      </c>
      <c r="E668" s="8">
        <v>0.17182216325929001</v>
      </c>
      <c r="F668" s="8">
        <v>-5.7470046200745029E-2</v>
      </c>
      <c r="G668" s="8">
        <v>1.3991255862113583E-3</v>
      </c>
      <c r="H668" s="8">
        <v>0.64229717411121068</v>
      </c>
      <c r="I668" s="8">
        <v>0</v>
      </c>
      <c r="J668" s="9"/>
    </row>
    <row r="669" spans="1:10">
      <c r="A669" s="1">
        <v>45860</v>
      </c>
      <c r="B669" s="7">
        <v>2975729.1219122997</v>
      </c>
      <c r="C669" s="7">
        <v>6309.62</v>
      </c>
      <c r="D669" s="8">
        <v>1.5136604193544123E-3</v>
      </c>
      <c r="E669" s="8">
        <v>0.17359590408633796</v>
      </c>
      <c r="F669" s="8">
        <v>-5.6043375915623028E-2</v>
      </c>
      <c r="G669" s="8">
        <v>6.3752854605425568E-4</v>
      </c>
      <c r="H669" s="8">
        <v>0.64334418544081085</v>
      </c>
      <c r="I669" s="8">
        <v>0</v>
      </c>
      <c r="J669" s="9"/>
    </row>
    <row r="670" spans="1:10">
      <c r="A670" s="1">
        <v>45861</v>
      </c>
      <c r="B670" s="7">
        <v>2981369.6558622997</v>
      </c>
      <c r="C670" s="7">
        <v>6358.91</v>
      </c>
      <c r="D670" s="8">
        <v>1.8955132402560526E-3</v>
      </c>
      <c r="E670" s="8">
        <v>0.17582047066124384</v>
      </c>
      <c r="F670" s="8">
        <v>-5.4254093636443734E-2</v>
      </c>
      <c r="G670" s="8">
        <v>7.8118809056646477E-3</v>
      </c>
      <c r="H670" s="8">
        <v>0.65618179450449099</v>
      </c>
      <c r="I670" s="8">
        <v>0</v>
      </c>
      <c r="J670" s="9"/>
    </row>
    <row r="671" spans="1:10">
      <c r="A671" s="1">
        <v>45862</v>
      </c>
      <c r="B671" s="7">
        <v>2978127.5162623003</v>
      </c>
      <c r="C671" s="7">
        <v>6363.35</v>
      </c>
      <c r="D671" s="8">
        <v>-1.0874664916590282E-3</v>
      </c>
      <c r="E671" s="8">
        <v>0.17454180529919294</v>
      </c>
      <c r="F671" s="8">
        <v>-5.5282560619237864E-2</v>
      </c>
      <c r="G671" s="8">
        <v>6.9823287324410899E-4</v>
      </c>
      <c r="H671" s="8">
        <v>0.65733819507748237</v>
      </c>
      <c r="I671" s="8">
        <v>0</v>
      </c>
      <c r="J671" s="9"/>
    </row>
    <row r="672" spans="1:10">
      <c r="A672" s="1">
        <v>45863</v>
      </c>
      <c r="B672" s="7">
        <v>2985091.5167180002</v>
      </c>
      <c r="C672" s="7">
        <v>6388.64</v>
      </c>
      <c r="D672" s="8">
        <v>2.3383822276488164E-3</v>
      </c>
      <c r="E672" s="8">
        <v>0.17728833298233515</v>
      </c>
      <c r="F672" s="8">
        <v>-5.3073450148840018E-2</v>
      </c>
      <c r="G672" s="8">
        <v>3.9743217016194876E-3</v>
      </c>
      <c r="H672" s="8">
        <v>0.6639249902331017</v>
      </c>
      <c r="I672" s="8">
        <v>0</v>
      </c>
      <c r="J672" s="9"/>
    </row>
    <row r="673" spans="1:10">
      <c r="A673" s="1">
        <v>45866</v>
      </c>
      <c r="B673" s="7">
        <v>2989362.8479623003</v>
      </c>
      <c r="C673" s="7">
        <v>6389.77</v>
      </c>
      <c r="D673" s="8">
        <v>1.4308878707331996E-3</v>
      </c>
      <c r="E673" s="8">
        <v>0.17897290057835535</v>
      </c>
      <c r="F673" s="8">
        <v>-5.1718504434182688E-2</v>
      </c>
      <c r="G673" s="8">
        <v>1.7687645570885202E-4</v>
      </c>
      <c r="H673" s="8">
        <v>0.66421929938793944</v>
      </c>
      <c r="I673" s="8">
        <v>0</v>
      </c>
      <c r="J673" s="9"/>
    </row>
    <row r="674" spans="1:10">
      <c r="A674" s="1">
        <v>45867</v>
      </c>
      <c r="B674" s="7">
        <v>2985229.7292122999</v>
      </c>
      <c r="C674" s="7">
        <v>6370.86</v>
      </c>
      <c r="D674" s="8">
        <v>-1.3826085892576501E-3</v>
      </c>
      <c r="E674" s="8">
        <v>0.17734284251951382</v>
      </c>
      <c r="F674" s="8">
        <v>-5.302960657498601E-2</v>
      </c>
      <c r="G674" s="8">
        <v>-2.9594179446209568E-3</v>
      </c>
      <c r="H674" s="8">
        <v>0.65929417892954634</v>
      </c>
      <c r="I674" s="8">
        <v>-2.9594179446209568E-3</v>
      </c>
      <c r="J674" s="9"/>
    </row>
    <row r="675" spans="1:10">
      <c r="A675" s="1">
        <v>45868</v>
      </c>
      <c r="B675" s="7">
        <v>2993053.1407123003</v>
      </c>
      <c r="C675" s="7">
        <v>6362.9</v>
      </c>
      <c r="D675" s="8">
        <v>2.6207066824517344E-3</v>
      </c>
      <c r="E675" s="8">
        <v>0.18042831277444149</v>
      </c>
      <c r="F675" s="8">
        <v>-5.0547874936853088E-2</v>
      </c>
      <c r="G675" s="8">
        <v>-1.249438851269713E-3</v>
      </c>
      <c r="H675" s="8">
        <v>0.65722099231670605</v>
      </c>
      <c r="I675" s="8">
        <v>-4.2051591841334446E-3</v>
      </c>
      <c r="J675" s="9"/>
    </row>
    <row r="676" spans="1:10">
      <c r="A676" s="1">
        <v>45869</v>
      </c>
      <c r="B676" s="7">
        <v>2983985.1722122999</v>
      </c>
      <c r="C676" s="7">
        <v>6339.39</v>
      </c>
      <c r="D676" s="8">
        <v>-3.0296717344090451E-3</v>
      </c>
      <c r="E676" s="8">
        <v>0.17685200248073252</v>
      </c>
      <c r="F676" s="8">
        <v>-5.3424403203331527E-2</v>
      </c>
      <c r="G676" s="8">
        <v>-3.6948561190650597E-3</v>
      </c>
      <c r="H676" s="8">
        <v>0.65109779919260169</v>
      </c>
      <c r="I676" s="8">
        <v>-7.8844778450553044E-3</v>
      </c>
      <c r="J676" s="9"/>
    </row>
    <row r="677" spans="1:10">
      <c r="A677" s="1">
        <v>45870</v>
      </c>
      <c r="B677" s="7">
        <v>2961050.9282179996</v>
      </c>
      <c r="C677" s="7">
        <v>6238.01</v>
      </c>
      <c r="D677" s="8">
        <v>-7.6857767953641964E-3</v>
      </c>
      <c r="E677" s="8">
        <v>0.16780698066848831</v>
      </c>
      <c r="F677" s="8">
        <v>-6.0699571960249332E-2</v>
      </c>
      <c r="G677" s="8">
        <v>-1.5992074947274171E-2</v>
      </c>
      <c r="H677" s="8">
        <v>0.62469331944263407</v>
      </c>
      <c r="I677" s="8">
        <v>-2.3750463631711294E-2</v>
      </c>
      <c r="J677" s="9"/>
    </row>
    <row r="678" spans="1:10">
      <c r="A678" s="1">
        <v>45873</v>
      </c>
      <c r="B678" s="7">
        <v>2979463.4197623003</v>
      </c>
      <c r="C678" s="7">
        <v>6329.94</v>
      </c>
      <c r="D678" s="8">
        <v>6.2182285920295843E-3</v>
      </c>
      <c r="E678" s="8">
        <v>0.17506867142565286</v>
      </c>
      <c r="F678" s="8">
        <v>-5.4858787182106905E-2</v>
      </c>
      <c r="G678" s="8">
        <v>1.473707159815385E-2</v>
      </c>
      <c r="H678" s="8">
        <v>0.64863654121630243</v>
      </c>
      <c r="I678" s="8">
        <v>-9.3634043165873315E-3</v>
      </c>
      <c r="J678" s="9"/>
    </row>
    <row r="679" spans="1:10">
      <c r="A679" s="1">
        <v>45874</v>
      </c>
      <c r="B679" s="7">
        <v>2981122.3588383999</v>
      </c>
      <c r="C679" s="7">
        <v>6299.19</v>
      </c>
      <c r="D679" s="8">
        <v>5.5679122123009073E-4</v>
      </c>
      <c r="E679" s="8">
        <v>0.17572293934624517</v>
      </c>
      <c r="F679" s="8">
        <v>-5.4332540851987132E-2</v>
      </c>
      <c r="G679" s="8">
        <v>-4.8578659513360822E-3</v>
      </c>
      <c r="H679" s="8">
        <v>0.64062768589659935</v>
      </c>
      <c r="I679" s="8">
        <v>-1.4175784104905276E-2</v>
      </c>
      <c r="J679" s="9"/>
    </row>
    <row r="680" spans="1:10">
      <c r="A680" s="1">
        <v>45875</v>
      </c>
      <c r="B680" s="7">
        <v>2983000.4998883996</v>
      </c>
      <c r="C680" s="7">
        <v>6345.06</v>
      </c>
      <c r="D680" s="8">
        <v>6.3001139300156161E-4</v>
      </c>
      <c r="E680" s="8">
        <v>0.17646365819304655</v>
      </c>
      <c r="F680" s="8">
        <v>-5.3736759578733029E-2</v>
      </c>
      <c r="G680" s="8">
        <v>7.2818886237755454E-3</v>
      </c>
      <c r="H680" s="8">
        <v>0.65257455397838093</v>
      </c>
      <c r="I680" s="8">
        <v>-6.9971219621363101E-3</v>
      </c>
      <c r="J680" s="9"/>
    </row>
    <row r="681" spans="1:10">
      <c r="A681" s="1">
        <v>45876</v>
      </c>
      <c r="B681" s="7">
        <v>2981675.7552383998</v>
      </c>
      <c r="C681" s="7">
        <v>6340</v>
      </c>
      <c r="D681" s="8">
        <v>-4.440980315120191E-4</v>
      </c>
      <c r="E681" s="8">
        <v>0.17594119299829769</v>
      </c>
      <c r="F681" s="8">
        <v>-5.4156993221096239E-2</v>
      </c>
      <c r="G681" s="8">
        <v>-7.9747078829839335E-4</v>
      </c>
      <c r="H681" s="8">
        <v>0.65125667404609788</v>
      </c>
      <c r="I681" s="8">
        <v>-7.7890127500678252E-3</v>
      </c>
      <c r="J681" s="9"/>
    </row>
    <row r="682" spans="1:10">
      <c r="A682" s="1">
        <v>45877</v>
      </c>
      <c r="B682" s="7">
        <v>2985306.7652884005</v>
      </c>
      <c r="C682" s="7">
        <v>6389.45</v>
      </c>
      <c r="D682" s="8">
        <v>1.2177749520958514E-3</v>
      </c>
      <c r="E682" s="8">
        <v>0.17737322472826866</v>
      </c>
      <c r="F682" s="8">
        <v>-5.3005169298825927E-2</v>
      </c>
      <c r="G682" s="8">
        <v>7.7996845425867267E-3</v>
      </c>
      <c r="H682" s="8">
        <v>0.66413595520249835</v>
      </c>
      <c r="I682" s="8">
        <v>-5.0080049829870354E-5</v>
      </c>
      <c r="J682" s="9"/>
    </row>
    <row r="683" spans="1:10">
      <c r="A683" s="1">
        <v>45880</v>
      </c>
      <c r="B683" s="7">
        <v>2979621.3959384002</v>
      </c>
      <c r="C683" s="7">
        <v>6373.45</v>
      </c>
      <c r="D683" s="8">
        <v>-1.9044506300346375E-3</v>
      </c>
      <c r="E683" s="8">
        <v>0.17513097554864898</v>
      </c>
      <c r="F683" s="8">
        <v>-5.4808674200794383E-2</v>
      </c>
      <c r="G683" s="8">
        <v>-2.5041278983324311E-3</v>
      </c>
      <c r="H683" s="8">
        <v>0.65996874593045773</v>
      </c>
      <c r="I683" s="8">
        <v>-2.5540825413122858E-3</v>
      </c>
      <c r="J683" s="9"/>
    </row>
    <row r="684" spans="1:10">
      <c r="A684" s="1">
        <v>45881</v>
      </c>
      <c r="B684" s="7">
        <v>2980680.8654883998</v>
      </c>
      <c r="C684" s="7">
        <v>6445.76</v>
      </c>
      <c r="D684" s="8">
        <v>3.5557186944745744E-4</v>
      </c>
      <c r="E684" s="8">
        <v>0.17554881906647046</v>
      </c>
      <c r="F684" s="8">
        <v>-5.4472590754094385E-2</v>
      </c>
      <c r="G684" s="8">
        <v>1.1345503612643082E-2</v>
      </c>
      <c r="H684" s="8">
        <v>0.67880192733428646</v>
      </c>
      <c r="I684" s="8">
        <v>0</v>
      </c>
      <c r="J684" s="9"/>
    </row>
    <row r="685" spans="1:10">
      <c r="A685" s="1">
        <v>45882</v>
      </c>
      <c r="B685" s="7">
        <v>2984213.7262383997</v>
      </c>
      <c r="C685" s="7">
        <v>6466.58</v>
      </c>
      <c r="D685" s="8">
        <v>1.1852529369731357E-3</v>
      </c>
      <c r="E685" s="8">
        <v>0.17694214175682421</v>
      </c>
      <c r="F685" s="8">
        <v>-5.3351901615297126E-2</v>
      </c>
      <c r="G685" s="8">
        <v>3.2300302834731287E-3</v>
      </c>
      <c r="H685" s="8">
        <v>0.68422450839952931</v>
      </c>
      <c r="I685" s="8">
        <v>0</v>
      </c>
      <c r="J685" s="9"/>
    </row>
    <row r="686" spans="1:10">
      <c r="A686" s="1">
        <v>45883</v>
      </c>
      <c r="B686" s="7">
        <v>2987733.2141396003</v>
      </c>
      <c r="C686" s="7">
        <v>6468.54</v>
      </c>
      <c r="D686" s="8">
        <v>1.1793685788172859E-3</v>
      </c>
      <c r="E686" s="8">
        <v>0.17833019033789821</v>
      </c>
      <c r="F686" s="8">
        <v>-5.2235454592865049E-2</v>
      </c>
      <c r="G686" s="8">
        <v>3.0309684562790373E-4</v>
      </c>
      <c r="H686" s="8">
        <v>0.68473499153535444</v>
      </c>
      <c r="I686" s="8">
        <v>0</v>
      </c>
      <c r="J686" s="9"/>
    </row>
    <row r="687" spans="1:10">
      <c r="A687" s="1">
        <v>45884</v>
      </c>
      <c r="B687" s="7">
        <v>2999079.5599568002</v>
      </c>
      <c r="C687" s="7">
        <v>6449.8</v>
      </c>
      <c r="D687" s="8">
        <v>3.7976435658655383E-3</v>
      </c>
      <c r="E687" s="8">
        <v>0.18280506840370014</v>
      </c>
      <c r="F687" s="8">
        <v>-4.8636182665043992E-2</v>
      </c>
      <c r="G687" s="8">
        <v>-2.8970988816641174E-3</v>
      </c>
      <c r="H687" s="8">
        <v>0.67985414767547692</v>
      </c>
      <c r="I687" s="8">
        <v>-2.8970988816641174E-3</v>
      </c>
      <c r="J687" s="9"/>
    </row>
    <row r="688" spans="1:10">
      <c r="A688" s="1">
        <v>45887</v>
      </c>
      <c r="B688" s="7">
        <v>3007114.0111071998</v>
      </c>
      <c r="C688" s="7">
        <v>6449.15</v>
      </c>
      <c r="D688" s="8">
        <v>2.6789723279350142E-3</v>
      </c>
      <c r="E688" s="8">
        <v>0.18597377045129493</v>
      </c>
      <c r="F688" s="8">
        <v>-4.6087505324605038E-2</v>
      </c>
      <c r="G688" s="8">
        <v>-1.0077831870769494E-4</v>
      </c>
      <c r="H688" s="8">
        <v>0.67968485479880014</v>
      </c>
      <c r="I688" s="8">
        <v>-2.9975852356173283E-3</v>
      </c>
      <c r="J688" s="9"/>
    </row>
    <row r="689" spans="1:10">
      <c r="A689" s="1">
        <v>45888</v>
      </c>
      <c r="B689" s="7">
        <v>3003000.4332531998</v>
      </c>
      <c r="C689" s="7">
        <v>6411.37</v>
      </c>
      <c r="D689" s="8">
        <v>-1.3679487504650867E-3</v>
      </c>
      <c r="E689" s="8">
        <v>0.18435141911392172</v>
      </c>
      <c r="F689" s="8">
        <v>-4.7392408729749369E-2</v>
      </c>
      <c r="G689" s="8">
        <v>-5.8581363435491474E-3</v>
      </c>
      <c r="H689" s="8">
        <v>0.66984503190519429</v>
      </c>
      <c r="I689" s="8">
        <v>-8.8381613161547801E-3</v>
      </c>
      <c r="J689" s="9"/>
    </row>
    <row r="690" spans="1:10">
      <c r="A690" s="1">
        <v>45889</v>
      </c>
      <c r="B690" s="7">
        <v>3009394.2203799998</v>
      </c>
      <c r="C690" s="7">
        <v>6395.78</v>
      </c>
      <c r="D690" s="8">
        <v>2.1291329351802446E-3</v>
      </c>
      <c r="E690" s="8">
        <v>0.18687306072718468</v>
      </c>
      <c r="F690" s="8">
        <v>-4.5364180532873055E-2</v>
      </c>
      <c r="G690" s="8">
        <v>-2.4316175793941408E-3</v>
      </c>
      <c r="H690" s="8">
        <v>0.66578460737074963</v>
      </c>
      <c r="I690" s="8">
        <v>-1.1248287867123063E-2</v>
      </c>
      <c r="J690" s="9"/>
    </row>
    <row r="691" spans="1:10">
      <c r="A691" s="1">
        <v>45890</v>
      </c>
      <c r="B691" s="7">
        <v>2998003.78036879</v>
      </c>
      <c r="C691" s="7">
        <v>6370.17</v>
      </c>
      <c r="D691" s="8">
        <v>-3.7849610842183301E-3</v>
      </c>
      <c r="E691" s="8">
        <v>0.18238079238042526</v>
      </c>
      <c r="F691" s="8">
        <v>-4.8977439959156932E-2</v>
      </c>
      <c r="G691" s="8">
        <v>-4.0042027712021699E-3</v>
      </c>
      <c r="H691" s="8">
        <v>0.65911446802968965</v>
      </c>
      <c r="I691" s="8">
        <v>-1.5207450212876505E-2</v>
      </c>
      <c r="J691" s="9"/>
    </row>
    <row r="692" spans="1:10">
      <c r="A692" s="1">
        <v>45891</v>
      </c>
      <c r="B692" s="7">
        <v>3001433.3839632003</v>
      </c>
      <c r="C692" s="7">
        <v>6466.91</v>
      </c>
      <c r="D692" s="8">
        <v>1.1439623982023583E-3</v>
      </c>
      <c r="E692" s="8">
        <v>0.1837333915472652</v>
      </c>
      <c r="F692" s="8">
        <v>-4.7889505910628016E-2</v>
      </c>
      <c r="G692" s="8">
        <v>1.518640789806236E-2</v>
      </c>
      <c r="H692" s="8">
        <v>0.68431045709076521</v>
      </c>
      <c r="I692" s="8">
        <v>-2.5198885683641592E-4</v>
      </c>
      <c r="J692" s="9"/>
    </row>
    <row r="693" spans="1:10">
      <c r="A693" s="1">
        <v>45894</v>
      </c>
      <c r="B693" s="7">
        <v>3013368.5756355999</v>
      </c>
      <c r="C693" s="7">
        <v>6439.32</v>
      </c>
      <c r="D693" s="8">
        <v>3.9764972749920524E-3</v>
      </c>
      <c r="E693" s="8">
        <v>0.1884405041530699</v>
      </c>
      <c r="F693" s="8">
        <v>-4.4103441125390441E-2</v>
      </c>
      <c r="G693" s="8">
        <v>-4.2663343080389105E-3</v>
      </c>
      <c r="H693" s="8">
        <v>0.67712462560229025</v>
      </c>
      <c r="I693" s="8">
        <v>-4.5172480961700456E-3</v>
      </c>
      <c r="J693" s="9"/>
    </row>
    <row r="694" spans="1:10">
      <c r="A694" s="1">
        <v>45895</v>
      </c>
      <c r="B694" s="7">
        <v>3003743.8073592</v>
      </c>
      <c r="C694" s="7">
        <v>6465.94</v>
      </c>
      <c r="D694" s="8">
        <v>-3.1940229131678377E-3</v>
      </c>
      <c r="E694" s="8">
        <v>0.18464459795186827</v>
      </c>
      <c r="F694" s="8">
        <v>-4.7156596637054182E-2</v>
      </c>
      <c r="G694" s="8">
        <v>4.1339768795463083E-3</v>
      </c>
      <c r="H694" s="8">
        <v>0.68405782002864779</v>
      </c>
      <c r="I694" s="8">
        <v>-4.019454158125102E-4</v>
      </c>
      <c r="J694" s="9"/>
    </row>
    <row r="695" spans="1:10">
      <c r="A695" s="1">
        <v>45896</v>
      </c>
      <c r="B695" s="7">
        <v>3004862.6432264</v>
      </c>
      <c r="C695" s="7">
        <v>6481.4</v>
      </c>
      <c r="D695" s="8">
        <v>3.7248045737414692E-4</v>
      </c>
      <c r="E695" s="8">
        <v>0.18508585491353924</v>
      </c>
      <c r="F695" s="8">
        <v>-4.6801681090363645E-2</v>
      </c>
      <c r="G695" s="8">
        <v>2.3909903277790079E-3</v>
      </c>
      <c r="H695" s="8">
        <v>0.68808438598775679</v>
      </c>
      <c r="I695" s="8">
        <v>0</v>
      </c>
      <c r="J695" s="9"/>
    </row>
    <row r="696" spans="1:10">
      <c r="A696" s="1">
        <v>45897</v>
      </c>
      <c r="B696" s="7">
        <v>3015746.9573979899</v>
      </c>
      <c r="C696" s="7">
        <v>6501.86</v>
      </c>
      <c r="D696" s="8">
        <v>3.6222335141093964E-3</v>
      </c>
      <c r="E696" s="8">
        <v>0.18937851261430394</v>
      </c>
      <c r="F696" s="8">
        <v>-4.334897419401651E-2</v>
      </c>
      <c r="G696" s="8">
        <v>3.1567253988336041E-3</v>
      </c>
      <c r="H696" s="8">
        <v>0.69341320484437885</v>
      </c>
      <c r="I696" s="8">
        <v>0</v>
      </c>
      <c r="J696" s="9"/>
    </row>
    <row r="697" spans="1:10">
      <c r="A697" s="1">
        <v>45898</v>
      </c>
      <c r="B697" s="7">
        <v>3016176.38007</v>
      </c>
      <c r="C697" s="7">
        <v>6460.26</v>
      </c>
      <c r="D697" s="8">
        <v>1.4239346937139352E-4</v>
      </c>
      <c r="E697" s="8">
        <v>0.1895478723471109</v>
      </c>
      <c r="F697" s="8">
        <v>-4.3212753335474252E-2</v>
      </c>
      <c r="G697" s="8">
        <v>-6.3981691392923645E-3</v>
      </c>
      <c r="H697" s="8">
        <v>0.68257846073707329</v>
      </c>
      <c r="I697" s="8">
        <v>-6.3981691392923645E-3</v>
      </c>
      <c r="J697" s="9"/>
    </row>
    <row r="698" spans="1:10">
      <c r="A698" s="1">
        <v>45901</v>
      </c>
      <c r="B698" s="7">
        <v>3016176.3582755998</v>
      </c>
      <c r="C698" s="7"/>
      <c r="D698" s="8">
        <v>-7.2258374839151429E-9</v>
      </c>
      <c r="E698" s="8">
        <v>0.18954786375163124</v>
      </c>
      <c r="F698" s="8">
        <v>-4.3212760249063398E-2</v>
      </c>
      <c r="G698" s="8"/>
      <c r="H698" s="8">
        <v>0.68257846073707329</v>
      </c>
      <c r="I698" s="8">
        <v>-6.3981691392923645E-3</v>
      </c>
      <c r="J698" s="9"/>
    </row>
    <row r="699" spans="1:10">
      <c r="A699" s="1">
        <v>45902</v>
      </c>
      <c r="B699" s="7">
        <v>3032446.7797804</v>
      </c>
      <c r="C699" s="7">
        <v>6415.54</v>
      </c>
      <c r="D699" s="8">
        <v>5.3943866578485267E-3</v>
      </c>
      <c r="E699" s="8">
        <v>0.19596474487672522</v>
      </c>
      <c r="F699" s="8">
        <v>-3.8051479928551291E-2</v>
      </c>
      <c r="G699" s="8">
        <v>-6.9223220118076467E-3</v>
      </c>
      <c r="H699" s="8">
        <v>0.67093111082171952</v>
      </c>
      <c r="I699" s="8">
        <v>-1.3276200964031926E-2</v>
      </c>
      <c r="J699" s="9"/>
    </row>
    <row r="700" spans="1:10">
      <c r="A700" s="1">
        <v>45903</v>
      </c>
      <c r="B700" s="7">
        <v>3036922.8606694899</v>
      </c>
      <c r="C700" s="7">
        <v>6448.26</v>
      </c>
      <c r="D700" s="8">
        <v>1.476062471709394E-3</v>
      </c>
      <c r="E700" s="8">
        <v>0.19773006355412526</v>
      </c>
      <c r="F700" s="8">
        <v>-3.6631583818357405E-2</v>
      </c>
      <c r="G700" s="8">
        <v>5.1001162801573852E-3</v>
      </c>
      <c r="H700" s="8">
        <v>0.67945305378304277</v>
      </c>
      <c r="I700" s="8">
        <v>-8.2437948525498905E-3</v>
      </c>
      <c r="J700" s="9"/>
    </row>
    <row r="701" spans="1:10">
      <c r="A701" s="1">
        <v>45904</v>
      </c>
      <c r="B701" s="7">
        <v>3038791.0037169503</v>
      </c>
      <c r="C701" s="7">
        <v>6502.08</v>
      </c>
      <c r="D701" s="8">
        <v>6.1514339783008687E-4</v>
      </c>
      <c r="E701" s="8">
        <v>0.19846683929510323</v>
      </c>
      <c r="F701" s="8">
        <v>-3.6038974097465259E-2</v>
      </c>
      <c r="G701" s="8">
        <v>8.3464376436432897E-3</v>
      </c>
      <c r="H701" s="8">
        <v>0.69347050397186916</v>
      </c>
      <c r="I701" s="8">
        <v>0</v>
      </c>
      <c r="J701" s="9"/>
    </row>
    <row r="702" spans="1:10">
      <c r="A702" s="1">
        <v>45905</v>
      </c>
      <c r="B702" s="7">
        <v>3042528.1477627996</v>
      </c>
      <c r="C702" s="7">
        <v>6481.5</v>
      </c>
      <c r="D702" s="8">
        <v>1.2298127910994605E-3</v>
      </c>
      <c r="E702" s="8">
        <v>0.19994072914377692</v>
      </c>
      <c r="F702" s="8">
        <v>-3.4853482497688937E-2</v>
      </c>
      <c r="G702" s="8">
        <v>-3.1651410010334891E-3</v>
      </c>
      <c r="H702" s="8">
        <v>0.68811043104570691</v>
      </c>
      <c r="I702" s="8">
        <v>-3.1651410010334891E-3</v>
      </c>
      <c r="J702" s="9"/>
    </row>
    <row r="703" spans="1:10">
      <c r="A703" s="1">
        <v>45908</v>
      </c>
      <c r="B703" s="7">
        <v>3053068.1220946005</v>
      </c>
      <c r="C703" s="7">
        <v>6495.15</v>
      </c>
      <c r="D703" s="8">
        <v>3.4642158822921765E-3</v>
      </c>
      <c r="E703" s="8">
        <v>0.20409758287548607</v>
      </c>
      <c r="F703" s="8">
        <v>-3.1510006603018392E-2</v>
      </c>
      <c r="G703" s="8">
        <v>2.1059939828742547E-3</v>
      </c>
      <c r="H703" s="8">
        <v>0.6916655814559165</v>
      </c>
      <c r="I703" s="8">
        <v>-1.0658127860623257E-3</v>
      </c>
      <c r="J703" s="9"/>
    </row>
    <row r="704" spans="1:10">
      <c r="A704" s="1">
        <v>45909</v>
      </c>
      <c r="B704" s="7">
        <v>3046072.8747263998</v>
      </c>
      <c r="C704" s="7">
        <v>6512.61</v>
      </c>
      <c r="D704" s="8">
        <v>-2.2912188947168399E-3</v>
      </c>
      <c r="E704" s="8">
        <v>0.20133873174251882</v>
      </c>
      <c r="F704" s="8">
        <v>-3.3729029175233793E-2</v>
      </c>
      <c r="G704" s="8">
        <v>2.6881596267984698E-3</v>
      </c>
      <c r="H704" s="8">
        <v>0.69621304857403077</v>
      </c>
      <c r="I704" s="8">
        <v>0</v>
      </c>
      <c r="J704" s="9"/>
    </row>
    <row r="705" spans="1:10">
      <c r="A705" s="1">
        <v>45910</v>
      </c>
      <c r="B705" s="7">
        <v>3040278.9006764004</v>
      </c>
      <c r="C705" s="7">
        <v>6532.04</v>
      </c>
      <c r="D705" s="8">
        <v>-1.902112749196716E-3</v>
      </c>
      <c r="E705" s="8">
        <v>0.19905365002476749</v>
      </c>
      <c r="F705" s="8">
        <v>-3.556698550801829E-2</v>
      </c>
      <c r="G705" s="8">
        <v>2.9834428900241683E-3</v>
      </c>
      <c r="H705" s="8">
        <v>0.70127360333376521</v>
      </c>
      <c r="I705" s="8">
        <v>0</v>
      </c>
      <c r="J705" s="9"/>
    </row>
    <row r="706" spans="1:10">
      <c r="A706" s="1">
        <v>45911</v>
      </c>
      <c r="B706" s="7">
        <v>3042459.8206842002</v>
      </c>
      <c r="C706" s="7">
        <v>6587.47</v>
      </c>
      <c r="D706" s="8">
        <v>7.1734208572582503E-4</v>
      </c>
      <c r="E706" s="8">
        <v>0.19991378167097351</v>
      </c>
      <c r="F706" s="8">
        <v>-3.4875157117859712E-2</v>
      </c>
      <c r="G706" s="8">
        <v>8.4858635280862238E-3</v>
      </c>
      <c r="H706" s="8">
        <v>0.71571037895559098</v>
      </c>
      <c r="I706" s="8">
        <v>0</v>
      </c>
      <c r="J706" s="9"/>
    </row>
    <row r="707" spans="1:10">
      <c r="A707" s="1">
        <v>45912</v>
      </c>
      <c r="B707" s="7">
        <v>3048629.4809084004</v>
      </c>
      <c r="C707" s="7">
        <v>6584.29</v>
      </c>
      <c r="D707" s="8">
        <v>2.0278526547026221E-3</v>
      </c>
      <c r="E707" s="8">
        <v>0.20234703001854926</v>
      </c>
      <c r="F707" s="8">
        <v>-3.2918026143101686E-2</v>
      </c>
      <c r="G707" s="8">
        <v>-4.8273464622994311E-4</v>
      </c>
      <c r="H707" s="8">
        <v>0.71488214611277279</v>
      </c>
      <c r="I707" s="8">
        <v>-4.8273464622994311E-4</v>
      </c>
      <c r="J707" s="9"/>
    </row>
    <row r="708" spans="1:10">
      <c r="A708" s="1">
        <v>45915</v>
      </c>
      <c r="B708" s="7">
        <v>3056043.3642386897</v>
      </c>
      <c r="C708" s="7">
        <v>6615.28</v>
      </c>
      <c r="D708" s="8">
        <v>2.4318741837003888E-3</v>
      </c>
      <c r="E708" s="8">
        <v>0.2052709867207001</v>
      </c>
      <c r="F708" s="8">
        <v>-3.0566204457357249E-2</v>
      </c>
      <c r="G708" s="8">
        <v>4.7066578173196039E-3</v>
      </c>
      <c r="H708" s="8">
        <v>0.72295350957155624</v>
      </c>
      <c r="I708" s="8">
        <v>0</v>
      </c>
      <c r="J708" s="9"/>
    </row>
    <row r="709" spans="1:10">
      <c r="A709" s="1">
        <v>45916</v>
      </c>
      <c r="B709" s="7">
        <v>3064366.1727584004</v>
      </c>
      <c r="C709" s="7">
        <v>6606.76</v>
      </c>
      <c r="D709" s="8">
        <v>2.7233934626396117E-3</v>
      </c>
      <c r="E709" s="8">
        <v>0.2085534138466445</v>
      </c>
      <c r="F709" s="8">
        <v>-2.792605479611443E-2</v>
      </c>
      <c r="G709" s="8">
        <v>-1.2879273439672101E-3</v>
      </c>
      <c r="H709" s="8">
        <v>0.72073447063419471</v>
      </c>
      <c r="I709" s="8">
        <v>-1.2879273439672101E-3</v>
      </c>
      <c r="J709" s="9"/>
    </row>
    <row r="710" spans="1:10">
      <c r="A710" s="1">
        <v>45917</v>
      </c>
      <c r="B710" s="7">
        <v>3075237.0594493002</v>
      </c>
      <c r="C710" s="7">
        <v>6600.35</v>
      </c>
      <c r="D710" s="8">
        <v>3.5475155637534339E-3</v>
      </c>
      <c r="E710" s="8">
        <v>0.21284077589189287</v>
      </c>
      <c r="F710" s="8">
        <v>-2.4477607346384378E-2</v>
      </c>
      <c r="G710" s="8">
        <v>-9.7021838238409153E-4</v>
      </c>
      <c r="H710" s="8">
        <v>0.71906498241958339</v>
      </c>
      <c r="I710" s="8">
        <v>-2.256896155567123E-3</v>
      </c>
      <c r="J710" s="9"/>
    </row>
    <row r="711" spans="1:10">
      <c r="A711" s="1">
        <v>45918</v>
      </c>
      <c r="B711" s="7">
        <v>3080067.5774795897</v>
      </c>
      <c r="C711" s="7">
        <v>6631.96</v>
      </c>
      <c r="D711" s="8">
        <v>1.5707790771597452E-3</v>
      </c>
      <c r="E711" s="8">
        <v>0.21474588080659007</v>
      </c>
      <c r="F711" s="8">
        <v>-2.2945277182703228E-2</v>
      </c>
      <c r="G711" s="8">
        <v>4.7891399698500869E-3</v>
      </c>
      <c r="H711" s="8">
        <v>0.72729782523765873</v>
      </c>
      <c r="I711" s="8">
        <v>0</v>
      </c>
      <c r="J711" s="9"/>
    </row>
    <row r="712" spans="1:10">
      <c r="A712" s="1">
        <v>45919</v>
      </c>
      <c r="B712" s="7">
        <v>3085390.5128086004</v>
      </c>
      <c r="C712" s="7">
        <v>6664.36</v>
      </c>
      <c r="D712" s="8">
        <v>1.7281878384520777E-3</v>
      </c>
      <c r="E712" s="8">
        <v>0.21684518986460977</v>
      </c>
      <c r="F712" s="8">
        <v>-2.1256743093228225E-2</v>
      </c>
      <c r="G712" s="8">
        <v>4.8854335671504323E-3</v>
      </c>
      <c r="H712" s="8">
        <v>0.73573642401354067</v>
      </c>
      <c r="I712" s="8">
        <v>0</v>
      </c>
      <c r="J712" s="9"/>
    </row>
    <row r="713" spans="1:10">
      <c r="A713" s="1">
        <v>45922</v>
      </c>
      <c r="B713" s="7">
        <v>3094693.0317010004</v>
      </c>
      <c r="C713" s="7">
        <v>6693.75</v>
      </c>
      <c r="D713" s="8">
        <v>3.0150215519824108E-3</v>
      </c>
      <c r="E713" s="8">
        <v>0.22051400433747759</v>
      </c>
      <c r="F713" s="8">
        <v>-1.8305811079797008E-2</v>
      </c>
      <c r="G713" s="8">
        <v>4.4100258689507843E-3</v>
      </c>
      <c r="H713" s="8">
        <v>0.74339106654512044</v>
      </c>
      <c r="I713" s="8">
        <v>0</v>
      </c>
      <c r="J713" s="9"/>
    </row>
    <row r="714" spans="1:10">
      <c r="A714" s="1">
        <v>45923</v>
      </c>
      <c r="B714" s="7">
        <v>3103949.9966979995</v>
      </c>
      <c r="C714" s="7">
        <v>6656.92</v>
      </c>
      <c r="D714" s="8">
        <v>2.9912385177379708E-3</v>
      </c>
      <c r="E714" s="8">
        <v>0.22416485283869036</v>
      </c>
      <c r="F714" s="8">
        <v>-1.5369329609259408E-2</v>
      </c>
      <c r="G714" s="8">
        <v>-5.5021475256769037E-3</v>
      </c>
      <c r="H714" s="8">
        <v>0.73379867170204194</v>
      </c>
      <c r="I714" s="8">
        <v>-5.5021475256769037E-3</v>
      </c>
      <c r="J714" s="9"/>
    </row>
    <row r="715" spans="1:10">
      <c r="A715" s="1">
        <v>45924</v>
      </c>
      <c r="B715" s="7">
        <v>3111912.8578768</v>
      </c>
      <c r="C715" s="7">
        <v>6637.97</v>
      </c>
      <c r="D715" s="8">
        <v>2.5653960879754578E-3</v>
      </c>
      <c r="E715" s="8">
        <v>0.22730532056319985</v>
      </c>
      <c r="F715" s="8">
        <v>-1.2843361939338327E-2</v>
      </c>
      <c r="G715" s="8">
        <v>-2.8466618195801541E-3</v>
      </c>
      <c r="H715" s="8">
        <v>0.72886313322046892</v>
      </c>
      <c r="I715" s="8">
        <v>-8.333146591970042E-3</v>
      </c>
      <c r="J715" s="9"/>
    </row>
    <row r="716" spans="1:10">
      <c r="A716" s="1">
        <v>45925</v>
      </c>
      <c r="B716" s="7">
        <v>3106835.8764970005</v>
      </c>
      <c r="C716" s="7">
        <v>6604.72</v>
      </c>
      <c r="D716" s="8">
        <v>-1.6314664361338771E-3</v>
      </c>
      <c r="E716" s="8">
        <v>0.22530301312581247</v>
      </c>
      <c r="F716" s="8">
        <v>-1.4453874861541038E-2</v>
      </c>
      <c r="G716" s="8">
        <v>-5.0090615052493792E-3</v>
      </c>
      <c r="H716" s="8">
        <v>0.72020315145200953</v>
      </c>
      <c r="I716" s="8">
        <v>-1.3300466853407911E-2</v>
      </c>
      <c r="J716" s="9"/>
    </row>
    <row r="717" spans="1:10">
      <c r="A717" s="1">
        <v>45926</v>
      </c>
      <c r="B717" s="7">
        <v>3093401.1059184996</v>
      </c>
      <c r="C717" s="7">
        <v>6643.7</v>
      </c>
      <c r="D717" s="8">
        <v>-4.3242614391491019E-3</v>
      </c>
      <c r="E717" s="8">
        <v>0.22000448255487925</v>
      </c>
      <c r="F717" s="8">
        <v>-1.8715633966980172E-2</v>
      </c>
      <c r="G717" s="8">
        <v>5.9018398963164298E-3</v>
      </c>
      <c r="H717" s="8">
        <v>0.73035551504101814</v>
      </c>
      <c r="I717" s="8">
        <v>-7.4771241830066115E-3</v>
      </c>
      <c r="J717" s="9"/>
    </row>
    <row r="718" spans="1:10">
      <c r="A718" s="1">
        <v>45929</v>
      </c>
      <c r="B718" s="7">
        <v>3101169.6292892499</v>
      </c>
      <c r="C718" s="7">
        <v>6661.21</v>
      </c>
      <c r="D718" s="8">
        <v>2.5113210685439036E-3</v>
      </c>
      <c r="E718" s="8">
        <v>0.22306830551563728</v>
      </c>
      <c r="F718" s="8">
        <v>-1.6251313864328654E-2</v>
      </c>
      <c r="G718" s="8">
        <v>2.6355795716241914E-3</v>
      </c>
      <c r="H718" s="8">
        <v>0.73491600468810758</v>
      </c>
      <c r="I718" s="8">
        <v>-4.8612511671336511E-3</v>
      </c>
      <c r="J718" s="9"/>
    </row>
    <row r="719" spans="1:10">
      <c r="A719" s="1">
        <v>45930</v>
      </c>
      <c r="B719" s="7">
        <v>3100818.5732009998</v>
      </c>
      <c r="C719" s="7">
        <v>6688.46</v>
      </c>
      <c r="D719" s="8">
        <v>-1.1320118865298934E-4</v>
      </c>
      <c r="E719" s="8">
        <v>0.22292985272964905</v>
      </c>
      <c r="F719" s="8">
        <v>-1.6362675384935077E-2</v>
      </c>
      <c r="G719" s="8">
        <v>4.0908483593822265E-3</v>
      </c>
      <c r="H719" s="8">
        <v>0.74201328297955182</v>
      </c>
      <c r="I719" s="8">
        <v>-7.9028944911307963E-4</v>
      </c>
      <c r="J719" s="9"/>
    </row>
    <row r="720" spans="1:10">
      <c r="A720" s="1">
        <v>45931</v>
      </c>
      <c r="B720" s="7">
        <v>3105112.7976476001</v>
      </c>
      <c r="C720" s="7">
        <v>6711.2</v>
      </c>
      <c r="D720" s="8">
        <v>1.3848680099226574E-3</v>
      </c>
      <c r="E720" s="8">
        <v>0.22462344916107368</v>
      </c>
      <c r="F720" s="8">
        <v>-1.5000467520709826E-2</v>
      </c>
      <c r="G720" s="8">
        <v>3.3998857734067744E-3</v>
      </c>
      <c r="H720" s="8">
        <v>0.74793592915743967</v>
      </c>
      <c r="I720" s="8">
        <v>0</v>
      </c>
      <c r="J720" s="9"/>
    </row>
    <row r="721" spans="1:10">
      <c r="A721" s="1">
        <v>45932</v>
      </c>
      <c r="B721" s="7">
        <v>3116897.8346261</v>
      </c>
      <c r="C721" s="7">
        <v>6715.35</v>
      </c>
      <c r="D721" s="8">
        <v>3.7953651755995299E-3</v>
      </c>
      <c r="E721" s="8">
        <v>0.2292713423532422</v>
      </c>
      <c r="F721" s="8">
        <v>-1.1262034597156134E-2</v>
      </c>
      <c r="G721" s="8">
        <v>6.1836929312208966E-4</v>
      </c>
      <c r="H721" s="8">
        <v>0.7490167990623755</v>
      </c>
      <c r="I721" s="8">
        <v>0</v>
      </c>
      <c r="J721" s="9"/>
    </row>
    <row r="722" spans="1:10">
      <c r="A722" s="1">
        <v>45933</v>
      </c>
      <c r="B722" s="7">
        <v>3112118.6143821999</v>
      </c>
      <c r="C722" s="7">
        <v>6715.79</v>
      </c>
      <c r="D722" s="8">
        <v>-1.5333259213077266E-3</v>
      </c>
      <c r="E722" s="8">
        <v>0.22738646873969115</v>
      </c>
      <c r="F722" s="8">
        <v>-1.2778092148889475E-2</v>
      </c>
      <c r="G722" s="8">
        <v>6.552152903416264E-5</v>
      </c>
      <c r="H722" s="8">
        <v>0.74913139731735656</v>
      </c>
      <c r="I722" s="8">
        <v>0</v>
      </c>
      <c r="J722" s="9"/>
    </row>
    <row r="723" spans="1:10">
      <c r="A723" s="1">
        <v>45936</v>
      </c>
      <c r="B723" s="7">
        <v>3122958.8201353</v>
      </c>
      <c r="C723" s="7">
        <v>6740.28</v>
      </c>
      <c r="D723" s="8">
        <v>3.483223840827776E-3</v>
      </c>
      <c r="E723" s="8">
        <v>0.23166173054951456</v>
      </c>
      <c r="F723" s="8">
        <v>-9.3393772632750505E-3</v>
      </c>
      <c r="G723" s="8">
        <v>3.6466298082578064E-3</v>
      </c>
      <c r="H723" s="8">
        <v>0.75550983200937361</v>
      </c>
      <c r="I723" s="8">
        <v>0</v>
      </c>
      <c r="J723" s="9"/>
    </row>
    <row r="724" spans="1:10">
      <c r="A724" s="1">
        <v>45937</v>
      </c>
      <c r="B724" s="7">
        <v>3112544.0377104999</v>
      </c>
      <c r="C724" s="7">
        <v>6714.59</v>
      </c>
      <c r="D724" s="8">
        <v>-3.3349086634286706E-3</v>
      </c>
      <c r="E724" s="8">
        <v>0.2275542511738915</v>
      </c>
      <c r="F724" s="8">
        <v>-1.2643139956557414E-2</v>
      </c>
      <c r="G724" s="8">
        <v>-3.8114143626080121E-3</v>
      </c>
      <c r="H724" s="8">
        <v>0.74881885662195358</v>
      </c>
      <c r="I724" s="8">
        <v>-3.8114143626080121E-3</v>
      </c>
      <c r="J724" s="9"/>
    </row>
    <row r="725" spans="1:10">
      <c r="A725" s="1">
        <v>45938</v>
      </c>
      <c r="B725" s="7">
        <v>3113982.5237600999</v>
      </c>
      <c r="C725" s="7">
        <v>6753.72</v>
      </c>
      <c r="D725" s="8">
        <v>4.6215765373003315E-4</v>
      </c>
      <c r="E725" s="8">
        <v>0.22812157476644046</v>
      </c>
      <c r="F725" s="8">
        <v>-1.2186825426725334E-2</v>
      </c>
      <c r="G725" s="8">
        <v>5.8276082381798489E-3</v>
      </c>
      <c r="H725" s="8">
        <v>0.75901028779788793</v>
      </c>
      <c r="I725" s="8">
        <v>0</v>
      </c>
      <c r="J725" s="9"/>
    </row>
    <row r="726" spans="1:10">
      <c r="A726" s="1">
        <v>45939</v>
      </c>
      <c r="B726" s="7">
        <v>3113751.0845849002</v>
      </c>
      <c r="C726" s="7">
        <v>6735.11</v>
      </c>
      <c r="D726" s="8">
        <v>-7.4322567141571483E-5</v>
      </c>
      <c r="E726" s="8">
        <v>0.22803029761824178</v>
      </c>
      <c r="F726" s="8">
        <v>-1.2260242237715935E-2</v>
      </c>
      <c r="G726" s="8">
        <v>-2.755518440207827E-3</v>
      </c>
      <c r="H726" s="8">
        <v>0.75416330251334562</v>
      </c>
      <c r="I726" s="8">
        <v>-2.755518440207827E-3</v>
      </c>
      <c r="J726" s="9"/>
    </row>
    <row r="727" spans="1:10">
      <c r="A727" s="1">
        <v>45940</v>
      </c>
      <c r="B727" s="7">
        <v>3113689.7439876003</v>
      </c>
      <c r="C727" s="7">
        <v>6552.51</v>
      </c>
      <c r="D727" s="8">
        <v>-1.9699903953007691E-5</v>
      </c>
      <c r="E727" s="8">
        <v>0.22800610553932743</v>
      </c>
      <c r="F727" s="8">
        <v>-1.2279700616074418E-2</v>
      </c>
      <c r="G727" s="8">
        <v>-2.7111658161485086E-2</v>
      </c>
      <c r="H727" s="8">
        <v>0.70660502669618208</v>
      </c>
      <c r="I727" s="8">
        <v>-2.9792469927684251E-2</v>
      </c>
      <c r="J727" s="9"/>
    </row>
    <row r="728" spans="1:10">
      <c r="A728" s="1">
        <v>45943</v>
      </c>
      <c r="B728" s="7">
        <v>3130947.739662</v>
      </c>
      <c r="C728" s="7">
        <v>6654.72</v>
      </c>
      <c r="D728" s="8">
        <v>5.5426189162630646E-3</v>
      </c>
      <c r="E728" s="8">
        <v>0.23481247540917627</v>
      </c>
      <c r="F728" s="8">
        <v>-6.8051434007320166E-3</v>
      </c>
      <c r="G728" s="8">
        <v>1.5598602672868944E-2</v>
      </c>
      <c r="H728" s="8">
        <v>0.73322568042713665</v>
      </c>
      <c r="I728" s="8">
        <v>-1.4658588155860741E-2</v>
      </c>
      <c r="J728" s="9"/>
    </row>
    <row r="729" spans="1:10">
      <c r="A729" s="1">
        <v>45944</v>
      </c>
      <c r="B729" s="7">
        <v>3137390.0143100005</v>
      </c>
      <c r="C729" s="7">
        <v>6644.31</v>
      </c>
      <c r="D729" s="8">
        <v>2.0576116830031133E-3</v>
      </c>
      <c r="E729" s="8">
        <v>0.2373532399848961</v>
      </c>
      <c r="F729" s="8">
        <v>-4.7615340602947809E-3</v>
      </c>
      <c r="G729" s="8">
        <v>-1.5643032313906735E-3</v>
      </c>
      <c r="H729" s="8">
        <v>0.73051438989451523</v>
      </c>
      <c r="I729" s="8">
        <v>-1.6199960910431521E-2</v>
      </c>
      <c r="J729" s="9"/>
    </row>
    <row r="730" spans="1:10">
      <c r="A730" s="1">
        <v>45945</v>
      </c>
      <c r="B730" s="7">
        <v>3138398.7606851999</v>
      </c>
      <c r="C730" s="7">
        <v>6671.06</v>
      </c>
      <c r="D730" s="8">
        <v>3.2152405999830158E-4</v>
      </c>
      <c r="E730" s="8">
        <v>0.23775107882226809</v>
      </c>
      <c r="F730" s="8">
        <v>-4.4415409480593748E-3</v>
      </c>
      <c r="G730" s="8">
        <v>4.0260011950075114E-3</v>
      </c>
      <c r="H730" s="8">
        <v>0.73748144289620821</v>
      </c>
      <c r="I730" s="8">
        <v>-1.2239180777408487E-2</v>
      </c>
      <c r="J730" s="9"/>
    </row>
    <row r="731" spans="1:10">
      <c r="A731" s="1">
        <v>45946</v>
      </c>
      <c r="B731" s="7">
        <v>3137208.1464588</v>
      </c>
      <c r="C731" s="7">
        <v>6629.07</v>
      </c>
      <c r="D731" s="8">
        <v>-3.7936996449106086E-4</v>
      </c>
      <c r="E731" s="8">
        <v>0.23728151323944657</v>
      </c>
      <c r="F731" s="8">
        <v>-4.8192259253186931E-3</v>
      </c>
      <c r="G731" s="8">
        <v>-6.2943520220175575E-3</v>
      </c>
      <c r="H731" s="8">
        <v>0.72654512306289654</v>
      </c>
      <c r="I731" s="8">
        <v>-1.8456495087151858E-2</v>
      </c>
      <c r="J731" s="9"/>
    </row>
    <row r="732" spans="1:10">
      <c r="A732" s="1">
        <v>45947</v>
      </c>
      <c r="B732" s="7">
        <v>3133109.9887939095</v>
      </c>
      <c r="C732" s="7">
        <v>6664.01</v>
      </c>
      <c r="D732" s="8">
        <v>-1.306307223993497E-3</v>
      </c>
      <c r="E732" s="8">
        <v>0.23566524346058837</v>
      </c>
      <c r="F732" s="8">
        <v>-6.119237759671714E-3</v>
      </c>
      <c r="G732" s="8">
        <v>5.270724249404557E-3</v>
      </c>
      <c r="H732" s="8">
        <v>0.73564526631071536</v>
      </c>
      <c r="I732" s="8">
        <v>-1.3283049933962232E-2</v>
      </c>
      <c r="J732" s="9"/>
    </row>
    <row r="733" spans="1:10">
      <c r="A733" s="1">
        <v>45950</v>
      </c>
      <c r="B733" s="7">
        <v>3142031.6029589102</v>
      </c>
      <c r="C733" s="7">
        <v>6735.13</v>
      </c>
      <c r="D733" s="8">
        <v>2.8475266418703793E-3</v>
      </c>
      <c r="E733" s="8">
        <v>0.23918383316177572</v>
      </c>
      <c r="F733" s="8">
        <v>-3.2891358103499524E-3</v>
      </c>
      <c r="G733" s="8">
        <v>1.0672252892777845E-2</v>
      </c>
      <c r="H733" s="8">
        <v>0.75416851152493614</v>
      </c>
      <c r="I733" s="8">
        <v>-2.7525571092669177E-3</v>
      </c>
      <c r="J733" s="9"/>
    </row>
    <row r="734" spans="1:10">
      <c r="A734" s="1">
        <v>45951</v>
      </c>
      <c r="B734" s="7">
        <v>3146071.4304101197</v>
      </c>
      <c r="C734" s="7">
        <v>6735.35</v>
      </c>
      <c r="D734" s="8">
        <v>1.2857373704977526E-3</v>
      </c>
      <c r="E734" s="8">
        <v>0.24077709812498838</v>
      </c>
      <c r="F734" s="8">
        <v>-2.0076274046803011E-3</v>
      </c>
      <c r="G734" s="8">
        <v>3.2664551389505192E-5</v>
      </c>
      <c r="H734" s="8">
        <v>0.75422581065242666</v>
      </c>
      <c r="I734" s="8">
        <v>-2.7199824689205787E-3</v>
      </c>
      <c r="J734" s="9"/>
    </row>
    <row r="735" spans="1:10">
      <c r="A735" s="1">
        <v>45952</v>
      </c>
      <c r="B735" s="7">
        <v>3132856.5596905099</v>
      </c>
      <c r="C735" s="7">
        <v>6699.4</v>
      </c>
      <c r="D735" s="8">
        <v>-4.2004356900081641E-3</v>
      </c>
      <c r="E735" s="8">
        <v>0.2355652937186794</v>
      </c>
      <c r="F735" s="8">
        <v>-6.1996301848855628E-3</v>
      </c>
      <c r="G735" s="8">
        <v>-5.3375103001329638E-3</v>
      </c>
      <c r="H735" s="8">
        <v>0.74486261231931028</v>
      </c>
      <c r="I735" s="8">
        <v>-8.0429748346094732E-3</v>
      </c>
      <c r="J735" s="9"/>
    </row>
    <row r="736" spans="1:10">
      <c r="A736" s="1">
        <v>45953</v>
      </c>
      <c r="B736" s="7">
        <v>3133516.30089051</v>
      </c>
      <c r="C736" s="7">
        <v>6738.44</v>
      </c>
      <c r="D736" s="8">
        <v>2.1058774553828208E-4</v>
      </c>
      <c r="E736" s="8">
        <v>0.23582548862834907</v>
      </c>
      <c r="F736" s="8">
        <v>-5.9903480054910307E-3</v>
      </c>
      <c r="G736" s="8">
        <v>5.8273875272412123E-3</v>
      </c>
      <c r="H736" s="8">
        <v>0.75503060294308932</v>
      </c>
      <c r="I736" s="8">
        <v>-2.2624568386013788E-3</v>
      </c>
      <c r="J736" s="9"/>
    </row>
    <row r="737" spans="1:10">
      <c r="A737" s="1">
        <v>45954</v>
      </c>
      <c r="B737" s="7">
        <v>3133346.1595285097</v>
      </c>
      <c r="C737" s="7">
        <v>6791.69</v>
      </c>
      <c r="D737" s="8">
        <v>-5.4297264051816896E-5</v>
      </c>
      <c r="E737" s="8">
        <v>0.23575838668547111</v>
      </c>
      <c r="F737" s="8">
        <v>-6.0443200100354089E-3</v>
      </c>
      <c r="G737" s="8">
        <v>7.9024225191588471E-3</v>
      </c>
      <c r="H737" s="8">
        <v>0.76889959630159965</v>
      </c>
      <c r="I737" s="8">
        <v>0</v>
      </c>
      <c r="J737" s="9"/>
    </row>
    <row r="738" spans="1:10">
      <c r="A738" s="1">
        <v>45957</v>
      </c>
      <c r="B738" s="7">
        <v>3136440.0601125099</v>
      </c>
      <c r="C738" s="7">
        <v>6875.16</v>
      </c>
      <c r="D738" s="8">
        <v>9.8741103806609942E-4</v>
      </c>
      <c r="E738" s="8">
        <v>0.23697858815686712</v>
      </c>
      <c r="F738" s="8">
        <v>-5.0628772002647704E-3</v>
      </c>
      <c r="G738" s="8">
        <v>1.2290019126314666E-2</v>
      </c>
      <c r="H738" s="8">
        <v>0.7906394061726767</v>
      </c>
      <c r="I738" s="8">
        <v>0</v>
      </c>
      <c r="J738" s="9"/>
    </row>
    <row r="739" spans="1:10">
      <c r="A739" s="1">
        <v>45958</v>
      </c>
      <c r="B739" s="7">
        <v>3146342.7638745196</v>
      </c>
      <c r="C739" s="7">
        <v>6890.89</v>
      </c>
      <c r="D739" s="8">
        <v>3.1573068741044263E-3</v>
      </c>
      <c r="E739" s="8">
        <v>0.2408841091563747</v>
      </c>
      <c r="F739" s="8">
        <v>-1.9215553831475329E-3</v>
      </c>
      <c r="G739" s="8">
        <v>2.2879467532392894E-3</v>
      </c>
      <c r="H739" s="8">
        <v>0.79473629378825184</v>
      </c>
      <c r="I739" s="8">
        <v>0</v>
      </c>
      <c r="J739" s="9"/>
    </row>
    <row r="740" spans="1:10">
      <c r="A740" s="1">
        <v>45959</v>
      </c>
      <c r="B740" s="7">
        <v>3150877.2909913501</v>
      </c>
      <c r="C740" s="7">
        <v>6890.59</v>
      </c>
      <c r="D740" s="8">
        <v>1.4412056972605836E-3</v>
      </c>
      <c r="E740" s="8">
        <v>0.24267247840413098</v>
      </c>
      <c r="F740" s="8">
        <v>-4.8311904245279536E-4</v>
      </c>
      <c r="G740" s="8">
        <v>-4.3535740666289513E-5</v>
      </c>
      <c r="H740" s="8">
        <v>0.79465815861440103</v>
      </c>
      <c r="I740" s="8">
        <v>-4.3535740666289513E-5</v>
      </c>
      <c r="J740" s="9"/>
    </row>
    <row r="741" spans="1:10">
      <c r="A741" s="1">
        <v>45960</v>
      </c>
      <c r="B741" s="7">
        <v>3142969.3076833496</v>
      </c>
      <c r="C741" s="7">
        <v>6822.34</v>
      </c>
      <c r="D741" s="8">
        <v>-2.5097719072114666E-3</v>
      </c>
      <c r="E741" s="8">
        <v>0.23955365392796746</v>
      </c>
      <c r="F741" s="8">
        <v>-2.9916784310636269E-3</v>
      </c>
      <c r="G741" s="8">
        <v>-9.9048122149192341E-3</v>
      </c>
      <c r="H741" s="8">
        <v>0.77688240656335261</v>
      </c>
      <c r="I741" s="8">
        <v>-9.9479167422495962E-3</v>
      </c>
      <c r="J741" s="9"/>
    </row>
    <row r="742" spans="1:10">
      <c r="A742" s="1">
        <v>45961</v>
      </c>
      <c r="B742" s="7">
        <v>3155777.7277373504</v>
      </c>
      <c r="C742" s="7">
        <v>6840.2</v>
      </c>
      <c r="D742" s="8">
        <v>4.0752609396117467E-3</v>
      </c>
      <c r="E742" s="8">
        <v>0.2446051585163731</v>
      </c>
      <c r="F742" s="8">
        <v>0</v>
      </c>
      <c r="G742" s="8">
        <v>2.6178701149457417E-3</v>
      </c>
      <c r="H742" s="8">
        <v>0.78153405391326758</v>
      </c>
      <c r="I742" s="8">
        <v>-7.3560889812495089E-3</v>
      </c>
      <c r="J742" s="9"/>
    </row>
    <row r="743" spans="1:10">
      <c r="A743" s="1">
        <v>45964</v>
      </c>
      <c r="B743" s="7">
        <v>3158655.6379543496</v>
      </c>
      <c r="C743" s="7">
        <v>6851.97</v>
      </c>
      <c r="D743" s="8">
        <v>9.1194959382101537E-4</v>
      </c>
      <c r="E743" s="8">
        <v>0.24574017568514961</v>
      </c>
      <c r="F743" s="8">
        <v>0</v>
      </c>
      <c r="G743" s="8">
        <v>1.7207099207625642E-3</v>
      </c>
      <c r="H743" s="8">
        <v>0.78459955723401253</v>
      </c>
      <c r="I743" s="8">
        <v>-5.6480367557749656E-3</v>
      </c>
      <c r="J743" s="9"/>
    </row>
    <row r="744" spans="1:10">
      <c r="A744" s="1">
        <v>45965</v>
      </c>
      <c r="B744" s="7">
        <v>3144257.5093163503</v>
      </c>
      <c r="C744" s="7">
        <v>6771.55</v>
      </c>
      <c r="D744" s="8">
        <v>-4.558309068260491E-3</v>
      </c>
      <c r="E744" s="8">
        <v>0.24006170694562767</v>
      </c>
      <c r="F744" s="8">
        <v>-4.55830906826038E-3</v>
      </c>
      <c r="G744" s="8">
        <v>-1.1736770592982726E-2</v>
      </c>
      <c r="H744" s="8">
        <v>0.76365412163041846</v>
      </c>
      <c r="I744" s="8">
        <v>-1.7318517637054387E-2</v>
      </c>
      <c r="J744" s="9"/>
    </row>
    <row r="745" spans="1:10">
      <c r="A745" s="1">
        <v>45966</v>
      </c>
      <c r="B745" s="7">
        <v>3136910.8171935501</v>
      </c>
      <c r="C745" s="7">
        <v>6796.29</v>
      </c>
      <c r="D745" s="8">
        <v>-2.3365427612185297E-3</v>
      </c>
      <c r="E745" s="8">
        <v>0.23716424974079953</v>
      </c>
      <c r="F745" s="8">
        <v>-6.8842011454220975E-3</v>
      </c>
      <c r="G745" s="8">
        <v>3.6535209811638936E-3</v>
      </c>
      <c r="H745" s="8">
        <v>0.77009766896731136</v>
      </c>
      <c r="I745" s="8">
        <v>-1.3728270223440142E-2</v>
      </c>
      <c r="J745" s="9"/>
    </row>
    <row r="746" spans="1:10">
      <c r="A746" s="1">
        <v>45967</v>
      </c>
      <c r="B746" s="7">
        <v>3137689.1092839502</v>
      </c>
      <c r="C746" s="7">
        <v>6720.32</v>
      </c>
      <c r="D746" s="8">
        <v>2.4810781554074346E-4</v>
      </c>
      <c r="E746" s="8">
        <v>0.23747119986026788</v>
      </c>
      <c r="F746" s="8">
        <v>-6.6378013539892811E-3</v>
      </c>
      <c r="G746" s="8">
        <v>-1.1178157494750818E-2</v>
      </c>
      <c r="H746" s="8">
        <v>0.75031123844250347</v>
      </c>
      <c r="I746" s="8">
        <v>-2.4752970951502751E-2</v>
      </c>
      <c r="J746" s="9"/>
    </row>
    <row r="747" spans="1:10">
      <c r="A747" s="1">
        <v>45968</v>
      </c>
      <c r="B747" s="7">
        <v>3140786.9956692802</v>
      </c>
      <c r="C747" s="7">
        <v>6728.8</v>
      </c>
      <c r="D747" s="8">
        <v>9.8731463743928494E-4</v>
      </c>
      <c r="E747" s="8">
        <v>0.2386929732892995</v>
      </c>
      <c r="F747" s="8">
        <v>-5.6570403149871495E-3</v>
      </c>
      <c r="G747" s="8">
        <v>1.2618446740633171E-3</v>
      </c>
      <c r="H747" s="8">
        <v>0.75251985935668531</v>
      </c>
      <c r="I747" s="8">
        <v>-2.3522360682001864E-2</v>
      </c>
      <c r="J747" s="9"/>
    </row>
    <row r="748" spans="1:10">
      <c r="A748" s="1">
        <v>45971</v>
      </c>
      <c r="B748" s="7">
        <v>3154046.8507409999</v>
      </c>
      <c r="C748" s="7">
        <v>6832.43</v>
      </c>
      <c r="D748" s="8">
        <v>4.2218256411541422E-3</v>
      </c>
      <c r="E748" s="8">
        <v>0.2439225190454497</v>
      </c>
      <c r="F748" s="8">
        <v>-1.4590977116879511E-3</v>
      </c>
      <c r="G748" s="8">
        <v>1.5400963024610581E-2</v>
      </c>
      <c r="H748" s="8">
        <v>0.77951035291053339</v>
      </c>
      <c r="I748" s="8">
        <v>-8.4836646645063407E-3</v>
      </c>
      <c r="J748" s="9"/>
    </row>
    <row r="749" spans="1:10">
      <c r="A749" s="1">
        <v>45972</v>
      </c>
      <c r="B749" s="7">
        <v>3158038.6061602002</v>
      </c>
      <c r="C749" s="7">
        <v>6846.61</v>
      </c>
      <c r="D749" s="8">
        <v>1.2655980104614439E-3</v>
      </c>
      <c r="E749" s="8">
        <v>0.24549682491072189</v>
      </c>
      <c r="F749" s="8">
        <v>-1.9534633238738053E-4</v>
      </c>
      <c r="G749" s="8">
        <v>2.0753963084874094E-3</v>
      </c>
      <c r="H749" s="8">
        <v>0.78320354212787913</v>
      </c>
      <c r="I749" s="8">
        <v>-6.4258753223460641E-3</v>
      </c>
      <c r="J749" s="9"/>
    </row>
    <row r="750" spans="1:10">
      <c r="A750" s="1">
        <v>45973</v>
      </c>
      <c r="B750" s="7">
        <v>3159487.2532698</v>
      </c>
      <c r="C750" s="7">
        <v>6850.92</v>
      </c>
      <c r="D750" s="8">
        <v>4.5871735284497284E-4</v>
      </c>
      <c r="E750" s="8">
        <v>0.24606815591722175</v>
      </c>
      <c r="F750" s="8">
        <v>0</v>
      </c>
      <c r="G750" s="8">
        <v>6.2950861813360071E-4</v>
      </c>
      <c r="H750" s="8">
        <v>0.78432608412553506</v>
      </c>
      <c r="I750" s="8">
        <v>-5.8004118481068678E-3</v>
      </c>
      <c r="J750" s="9"/>
    </row>
    <row r="751" spans="1:10">
      <c r="A751" s="1">
        <v>45974</v>
      </c>
      <c r="B751" s="7">
        <v>3137974.1347794002</v>
      </c>
      <c r="C751" s="7">
        <v>6737.49</v>
      </c>
      <c r="D751" s="8">
        <v>-6.8090537374808635E-3</v>
      </c>
      <c r="E751" s="8">
        <v>0.2375836108830176</v>
      </c>
      <c r="F751" s="8">
        <v>-6.8090537374809745E-3</v>
      </c>
      <c r="G751" s="8">
        <v>-1.6556900387101336E-2</v>
      </c>
      <c r="H751" s="8">
        <v>0.75478317489256197</v>
      </c>
      <c r="I751" s="8">
        <v>-2.2261275394034885E-2</v>
      </c>
      <c r="J751" s="9"/>
    </row>
    <row r="752" spans="1:10">
      <c r="A752" s="1">
        <v>45975</v>
      </c>
      <c r="B752" s="7">
        <v>3152249.6378643503</v>
      </c>
      <c r="C752" s="7">
        <v>6734.11</v>
      </c>
      <c r="D752" s="8">
        <v>4.5492736624974661E-3</v>
      </c>
      <c r="E752" s="8">
        <v>0.24321371740914621</v>
      </c>
      <c r="F752" s="8">
        <v>-2.2907563238179218E-3</v>
      </c>
      <c r="G752" s="8">
        <v>-5.016705034071034E-4</v>
      </c>
      <c r="H752" s="8">
        <v>0.75390285193384332</v>
      </c>
      <c r="I752" s="8">
        <v>-2.2751778072208628E-2</v>
      </c>
      <c r="J752" s="9"/>
    </row>
    <row r="753" spans="1:10">
      <c r="A753" s="1">
        <v>45978</v>
      </c>
      <c r="B753" s="7">
        <v>3158281.65555852</v>
      </c>
      <c r="C753" s="7">
        <v>6672.41</v>
      </c>
      <c r="D753" s="8">
        <v>1.9135596437902525E-3</v>
      </c>
      <c r="E753" s="8">
        <v>0.24559268100738674</v>
      </c>
      <c r="F753" s="8">
        <v>-3.8158017888278994E-4</v>
      </c>
      <c r="G753" s="8">
        <v>-9.1623094959838447E-3</v>
      </c>
      <c r="H753" s="8">
        <v>0.7378330511785367</v>
      </c>
      <c r="I753" s="8">
        <v>-3.1705628735910985E-2</v>
      </c>
      <c r="J753" s="9"/>
    </row>
    <row r="754" spans="1:10">
      <c r="A754" s="1">
        <v>45979</v>
      </c>
      <c r="B754" s="7">
        <v>3156176.5003857296</v>
      </c>
      <c r="C754" s="7">
        <v>6617.32</v>
      </c>
      <c r="D754" s="8">
        <v>-6.66550802739585E-4</v>
      </c>
      <c r="E754" s="8">
        <v>0.24476243020597477</v>
      </c>
      <c r="F754" s="8">
        <v>-1.0478766390478178E-3</v>
      </c>
      <c r="G754" s="8">
        <v>-8.2563871224939911E-3</v>
      </c>
      <c r="H754" s="8">
        <v>0.72348482875374187</v>
      </c>
      <c r="I754" s="8">
        <v>-3.970024191359911E-2</v>
      </c>
      <c r="J754" s="9"/>
    </row>
    <row r="755" spans="1:10">
      <c r="A755" s="1">
        <v>45980</v>
      </c>
      <c r="B755" s="7">
        <v>3145395.1785985697</v>
      </c>
      <c r="C755" s="7">
        <v>6642.16</v>
      </c>
      <c r="D755" s="8">
        <v>-3.4159438757123128E-3</v>
      </c>
      <c r="E755" s="8">
        <v>0.24051039160579579</v>
      </c>
      <c r="F755" s="8">
        <v>-4.4602410269725112E-3</v>
      </c>
      <c r="G755" s="8">
        <v>3.7537855204221593E-3</v>
      </c>
      <c r="H755" s="8">
        <v>0.72995442114858489</v>
      </c>
      <c r="I755" s="8">
        <v>-3.6095482586429584E-2</v>
      </c>
      <c r="J755" s="9"/>
    </row>
    <row r="756" spans="1:10">
      <c r="A756" s="1">
        <v>45981</v>
      </c>
      <c r="B756" s="7">
        <v>3139913.7616041796</v>
      </c>
      <c r="C756" s="7">
        <v>6538.76</v>
      </c>
      <c r="D756" s="8">
        <v>-1.7426799124274917E-3</v>
      </c>
      <c r="E756" s="8">
        <v>0.23834857906518692</v>
      </c>
      <c r="F756" s="8">
        <v>-6.1951481669576536E-3</v>
      </c>
      <c r="G756" s="8">
        <v>-1.5567225119539341E-2</v>
      </c>
      <c r="H756" s="8">
        <v>0.70302383122802259</v>
      </c>
      <c r="I756" s="8">
        <v>-5.1100801202747514E-2</v>
      </c>
      <c r="J756" s="9"/>
    </row>
    <row r="757" spans="1:10">
      <c r="A757" s="1">
        <v>45982</v>
      </c>
      <c r="B757" s="7">
        <v>3142016.41102337</v>
      </c>
      <c r="C757" s="7">
        <v>6602.99</v>
      </c>
      <c r="D757" s="8">
        <v>6.6965196461832299E-4</v>
      </c>
      <c r="E757" s="8">
        <v>0.23917784162404021</v>
      </c>
      <c r="F757" s="8">
        <v>-5.5296447954804595E-3</v>
      </c>
      <c r="G757" s="8">
        <v>9.8229633753188494E-3</v>
      </c>
      <c r="H757" s="8">
        <v>0.71975257194947062</v>
      </c>
      <c r="I757" s="8">
        <v>-4.1779799126092643E-2</v>
      </c>
      <c r="J757" s="9"/>
    </row>
    <row r="758" spans="1:10">
      <c r="A758" s="1">
        <v>45985</v>
      </c>
      <c r="B758" s="7">
        <v>3145266.2668425702</v>
      </c>
      <c r="C758" s="7">
        <v>6705.12</v>
      </c>
      <c r="D758" s="8">
        <v>1.0343217202171129E-3</v>
      </c>
      <c r="E758" s="8">
        <v>0.24045955018084375</v>
      </c>
      <c r="F758" s="8">
        <v>-4.5010425069803572E-3</v>
      </c>
      <c r="G758" s="8">
        <v>1.5467235297948356E-2</v>
      </c>
      <c r="H758" s="8">
        <v>0.74635238963406492</v>
      </c>
      <c r="I758" s="8">
        <v>-2.6958781811928678E-2</v>
      </c>
      <c r="J758" s="9"/>
    </row>
    <row r="759" spans="1:10">
      <c r="A759" s="1">
        <v>45986</v>
      </c>
      <c r="B759" s="7">
        <v>3149126.2395385699</v>
      </c>
      <c r="C759" s="7">
        <v>6765.88</v>
      </c>
      <c r="D759" s="8">
        <v>1.2272324084900976E-3</v>
      </c>
      <c r="E759" s="8">
        <v>0.24198188234224682</v>
      </c>
      <c r="F759" s="8">
        <v>-3.2793339237267016E-3</v>
      </c>
      <c r="G759" s="8">
        <v>9.0617319302264132E-3</v>
      </c>
      <c r="H759" s="8">
        <v>0.76217736684463921</v>
      </c>
      <c r="I759" s="8">
        <v>-1.8141343135647303E-2</v>
      </c>
      <c r="J759" s="9"/>
    </row>
    <row r="760" spans="1:10">
      <c r="A760" s="1">
        <v>45987</v>
      </c>
      <c r="B760" s="7">
        <v>3152977.1219905801</v>
      </c>
      <c r="C760" s="7">
        <v>6812.61</v>
      </c>
      <c r="D760" s="8">
        <v>1.222841562735999E-3</v>
      </c>
      <c r="E760" s="8">
        <v>0.2435006294081401</v>
      </c>
      <c r="F760" s="8">
        <v>-2.0605024668106653E-3</v>
      </c>
      <c r="G760" s="8">
        <v>6.9067142781129576E-3</v>
      </c>
      <c r="H760" s="8">
        <v>0.77434822242479262</v>
      </c>
      <c r="I760" s="8">
        <v>-1.1359925931193504E-2</v>
      </c>
      <c r="J760" s="9"/>
    </row>
    <row r="761" spans="1:10">
      <c r="A761" s="1">
        <v>45988</v>
      </c>
      <c r="B761" s="7">
        <v>3152977.1661713803</v>
      </c>
      <c r="C761" s="7"/>
      <c r="D761" s="8">
        <v>1.401240745657617E-8</v>
      </c>
      <c r="E761" s="8">
        <v>0.24350064683257755</v>
      </c>
      <c r="F761" s="8">
        <v>-2.0604884832758907E-3</v>
      </c>
      <c r="G761" s="8"/>
      <c r="H761" s="8">
        <v>0.77434822242479262</v>
      </c>
      <c r="I761" s="8">
        <v>-1.1359925931193504E-2</v>
      </c>
      <c r="J761" s="9"/>
    </row>
    <row r="762" spans="1:10">
      <c r="A762" s="1">
        <v>45989</v>
      </c>
      <c r="B762" s="7">
        <v>3157127.3853169698</v>
      </c>
      <c r="C762" s="7">
        <v>6849.09</v>
      </c>
      <c r="D762" s="8">
        <v>1.3162858234805341E-3</v>
      </c>
      <c r="E762" s="8">
        <v>0.24513744910549207</v>
      </c>
      <c r="F762" s="8">
        <v>-7.4691485157540871E-4</v>
      </c>
      <c r="G762" s="8">
        <v>5.3547759228842473E-3</v>
      </c>
      <c r="H762" s="8">
        <v>0.78384945956504537</v>
      </c>
      <c r="I762" s="8">
        <v>-6.0659798661713005E-3</v>
      </c>
      <c r="J762" s="9"/>
    </row>
    <row r="763" spans="1:10">
      <c r="A763" s="1">
        <v>45992</v>
      </c>
      <c r="B763" s="7">
        <v>3166488.5271869795</v>
      </c>
      <c r="C763" s="7">
        <v>6812.63</v>
      </c>
      <c r="D763" s="8">
        <v>2.9650820912536791E-3</v>
      </c>
      <c r="E763" s="8">
        <v>0.24882938385698394</v>
      </c>
      <c r="F763" s="8">
        <v>0</v>
      </c>
      <c r="G763" s="8">
        <v>-5.3233349247856498E-3</v>
      </c>
      <c r="H763" s="8">
        <v>0.77435343143638269</v>
      </c>
      <c r="I763" s="8">
        <v>-1.1357023548482337E-2</v>
      </c>
      <c r="J763" s="9"/>
    </row>
    <row r="764" spans="1:10">
      <c r="A764" s="1">
        <v>45993</v>
      </c>
      <c r="B764" s="7">
        <v>3166841.7017689701</v>
      </c>
      <c r="C764" s="7">
        <v>6829.37</v>
      </c>
      <c r="D764" s="8">
        <v>1.115350897242795E-4</v>
      </c>
      <c r="E764" s="8">
        <v>0.24896867215436269</v>
      </c>
      <c r="F764" s="8">
        <v>0</v>
      </c>
      <c r="G764" s="8">
        <v>2.4572008167182968E-3</v>
      </c>
      <c r="H764" s="8">
        <v>0.77871337413725517</v>
      </c>
      <c r="I764" s="8">
        <v>-8.927729219302849E-3</v>
      </c>
      <c r="J764" s="9"/>
    </row>
    <row r="765" spans="1:10">
      <c r="A765" s="1">
        <v>45994</v>
      </c>
      <c r="B765" s="7">
        <v>3171679.72219327</v>
      </c>
      <c r="C765" s="7">
        <v>6849.72</v>
      </c>
      <c r="D765" s="8">
        <v>1.5277114803677883E-3</v>
      </c>
      <c r="E765" s="8">
        <v>0.25087673593343252</v>
      </c>
      <c r="F765" s="8">
        <v>0</v>
      </c>
      <c r="G765" s="8">
        <v>2.9797770511774679E-3</v>
      </c>
      <c r="H765" s="8">
        <v>0.78401354343013185</v>
      </c>
      <c r="I765" s="8">
        <v>-5.9745548107721369E-3</v>
      </c>
      <c r="J765" s="9"/>
    </row>
    <row r="766" spans="1:10">
      <c r="A766" s="1">
        <v>45995</v>
      </c>
      <c r="B766" s="7">
        <v>3175405.6310230698</v>
      </c>
      <c r="C766" s="7">
        <v>6857.12</v>
      </c>
      <c r="D766" s="8">
        <v>1.174743087622776E-3</v>
      </c>
      <c r="E766" s="8">
        <v>0.25234619473243836</v>
      </c>
      <c r="F766" s="8">
        <v>0</v>
      </c>
      <c r="G766" s="8">
        <v>1.0803361305278258E-3</v>
      </c>
      <c r="H766" s="8">
        <v>0.78594087771845045</v>
      </c>
      <c r="I766" s="8">
        <v>-4.9006732076701809E-3</v>
      </c>
      <c r="J766" s="9"/>
    </row>
    <row r="767" spans="1:10">
      <c r="A767" s="1">
        <v>45996</v>
      </c>
      <c r="B767" s="7">
        <v>3178405.6279634796</v>
      </c>
      <c r="C767" s="7">
        <v>6870.4</v>
      </c>
      <c r="D767" s="8">
        <v>9.447602256229537E-4</v>
      </c>
      <c r="E767" s="8">
        <v>0.25352936160593176</v>
      </c>
      <c r="F767" s="8">
        <v>0</v>
      </c>
      <c r="G767" s="8">
        <v>1.9366731222436595E-3</v>
      </c>
      <c r="H767" s="8">
        <v>0.789399661414244</v>
      </c>
      <c r="I767" s="8">
        <v>-2.9734910875087728E-3</v>
      </c>
      <c r="J767" s="9"/>
    </row>
    <row r="768" spans="1:10">
      <c r="A768" s="1">
        <v>45999</v>
      </c>
      <c r="B768" s="7">
        <v>3188581.8248677701</v>
      </c>
      <c r="C768" s="7">
        <v>6846.51</v>
      </c>
      <c r="D768" s="8">
        <v>3.2016671549914832E-3</v>
      </c>
      <c r="E768" s="8">
        <v>0.25754274539080302</v>
      </c>
      <c r="F768" s="8">
        <v>0</v>
      </c>
      <c r="G768" s="8">
        <v>-3.4772356776897606E-3</v>
      </c>
      <c r="H768" s="8">
        <v>0.78317749706992834</v>
      </c>
      <c r="I768" s="8">
        <v>-6.44038723590179E-3</v>
      </c>
      <c r="J768" s="9"/>
    </row>
    <row r="769" spans="1:10">
      <c r="A769" s="1">
        <v>46000</v>
      </c>
      <c r="B769" s="7">
        <v>3193981.3622379703</v>
      </c>
      <c r="C769" s="7">
        <v>6840.51</v>
      </c>
      <c r="D769" s="8">
        <v>1.6933977758040175E-3</v>
      </c>
      <c r="E769" s="8">
        <v>0.25967226547882638</v>
      </c>
      <c r="F769" s="8">
        <v>0</v>
      </c>
      <c r="G769" s="8">
        <v>-8.7635890402559813E-4</v>
      </c>
      <c r="H769" s="8">
        <v>0.78161479359291297</v>
      </c>
      <c r="I769" s="8">
        <v>-7.3111020492278023E-3</v>
      </c>
      <c r="J769" s="9"/>
    </row>
    <row r="770" spans="1:10">
      <c r="A770" s="1">
        <v>46001</v>
      </c>
      <c r="B770" s="7">
        <v>3193260.1578677697</v>
      </c>
      <c r="C770" s="7">
        <v>6886.68</v>
      </c>
      <c r="D770" s="8">
        <v>-2.2580105780434234E-4</v>
      </c>
      <c r="E770" s="8">
        <v>0.25938783014879441</v>
      </c>
      <c r="F770" s="8">
        <v>-2.2580105780434234E-4</v>
      </c>
      <c r="G770" s="8">
        <v>6.7494967480494772E-3</v>
      </c>
      <c r="H770" s="8">
        <v>0.79363979684854513</v>
      </c>
      <c r="I770" s="8">
        <v>-6.1095156068435852E-4</v>
      </c>
      <c r="J770" s="9"/>
    </row>
    <row r="771" spans="1:10">
      <c r="A771" s="1">
        <v>46002</v>
      </c>
      <c r="B771" s="7">
        <v>3192476.3634379702</v>
      </c>
      <c r="C771" s="7">
        <v>6901</v>
      </c>
      <c r="D771" s="8">
        <v>-2.4545273202003504E-4</v>
      </c>
      <c r="E771" s="8">
        <v>0.25907870996521165</v>
      </c>
      <c r="F771" s="8">
        <v>-4.7119836633791046E-4</v>
      </c>
      <c r="G771" s="8">
        <v>2.0793764194066977E-3</v>
      </c>
      <c r="H771" s="8">
        <v>0.79736944914702135</v>
      </c>
      <c r="I771" s="8">
        <v>0</v>
      </c>
      <c r="J771" s="9"/>
    </row>
    <row r="772" spans="1:10">
      <c r="A772" s="1">
        <v>46003</v>
      </c>
      <c r="B772" s="7">
        <v>3167758.7021783805</v>
      </c>
      <c r="C772" s="7">
        <v>6827.41</v>
      </c>
      <c r="D772" s="8">
        <v>-7.7424727533366156E-3</v>
      </c>
      <c r="E772" s="8">
        <v>0.24933032735899974</v>
      </c>
      <c r="F772" s="8">
        <v>-8.2100228791617269E-3</v>
      </c>
      <c r="G772" s="8">
        <v>-1.0663671931604113E-2</v>
      </c>
      <c r="H772" s="8">
        <v>0.77820289100142959</v>
      </c>
      <c r="I772" s="8">
        <v>-1.0663671931604113E-2</v>
      </c>
      <c r="J772" s="9"/>
    </row>
    <row r="773" spans="1:10">
      <c r="A773" s="1">
        <v>46006</v>
      </c>
      <c r="B773" s="7">
        <v>3168549.5028379802</v>
      </c>
      <c r="C773" s="7">
        <v>6816.51</v>
      </c>
      <c r="D773" s="8">
        <v>2.4964043475161901E-4</v>
      </c>
      <c r="E773" s="8">
        <v>0.24964221072506998</v>
      </c>
      <c r="F773" s="8">
        <v>-7.9624319980909908E-3</v>
      </c>
      <c r="G773" s="8">
        <v>-1.5965058492165562E-3</v>
      </c>
      <c r="H773" s="8">
        <v>0.77536397968485193</v>
      </c>
      <c r="I773" s="8">
        <v>-1.2243153166207721E-2</v>
      </c>
      <c r="J773" s="9"/>
    </row>
    <row r="774" spans="1:10">
      <c r="A774" s="1">
        <v>46007</v>
      </c>
      <c r="B774" s="7">
        <v>3166627.1334826797</v>
      </c>
      <c r="C774" s="7">
        <v>6800.26</v>
      </c>
      <c r="D774" s="8">
        <v>-6.0670327339962249E-4</v>
      </c>
      <c r="E774" s="8">
        <v>0.24888404870524483</v>
      </c>
      <c r="F774" s="8">
        <v>-8.5643044379331013E-3</v>
      </c>
      <c r="G774" s="8">
        <v>-2.3839178699950336E-3</v>
      </c>
      <c r="H774" s="8">
        <v>0.77113165776793569</v>
      </c>
      <c r="I774" s="8">
        <v>-1.4597884364584757E-2</v>
      </c>
      <c r="J774" s="9"/>
    </row>
    <row r="775" spans="1:10">
      <c r="A775" s="1">
        <v>46008</v>
      </c>
      <c r="B775" s="7">
        <v>3168349.9996677702</v>
      </c>
      <c r="C775" s="7">
        <v>6721.43</v>
      </c>
      <c r="D775" s="8">
        <v>5.4406979807430922E-4</v>
      </c>
      <c r="E775" s="8">
        <v>0.24956352879744204</v>
      </c>
      <c r="F775" s="8">
        <v>-8.0248942192450157E-3</v>
      </c>
      <c r="G775" s="8">
        <v>-1.1592203827500702E-2</v>
      </c>
      <c r="H775" s="8">
        <v>0.75060033858575048</v>
      </c>
      <c r="I775" s="8">
        <v>-2.6020866541080934E-2</v>
      </c>
      <c r="J775" s="9"/>
    </row>
    <row r="776" spans="1:10">
      <c r="A776" s="1">
        <v>46009</v>
      </c>
      <c r="B776" s="7">
        <v>3167996.90126778</v>
      </c>
      <c r="C776" s="7">
        <v>6774.76</v>
      </c>
      <c r="D776" s="8">
        <v>-1.1144551581332429E-4</v>
      </c>
      <c r="E776" s="8">
        <v>0.2494242705454337</v>
      </c>
      <c r="F776" s="8">
        <v>-8.13544539658273E-3</v>
      </c>
      <c r="G776" s="8">
        <v>7.9343234996123169E-3</v>
      </c>
      <c r="H776" s="8">
        <v>0.76449016799062064</v>
      </c>
      <c r="I776" s="8">
        <v>-1.8293001014345833E-2</v>
      </c>
      <c r="J776" s="9"/>
    </row>
    <row r="777" spans="1:10">
      <c r="A777" s="1">
        <v>46010</v>
      </c>
      <c r="B777" s="7">
        <v>3171017.2994528702</v>
      </c>
      <c r="C777" s="7">
        <v>6834.5</v>
      </c>
      <c r="D777" s="8">
        <v>9.5340945058430826E-4</v>
      </c>
      <c r="E777" s="8">
        <v>0.25061548345276119</v>
      </c>
      <c r="F777" s="8">
        <v>-7.1897923565241717E-3</v>
      </c>
      <c r="G777" s="8">
        <v>8.8180245499471788E-3</v>
      </c>
      <c r="H777" s="8">
        <v>0.78004948561010234</v>
      </c>
      <c r="I777" s="8">
        <v>-9.636284596435396E-3</v>
      </c>
      <c r="J777" s="9"/>
    </row>
    <row r="778" spans="1:10">
      <c r="A778" s="1">
        <v>46013</v>
      </c>
      <c r="B778" s="7">
        <v>3168099.1300677704</v>
      </c>
      <c r="C778" s="7">
        <v>6878.49</v>
      </c>
      <c r="D778" s="8">
        <v>-9.2026283981583301E-4</v>
      </c>
      <c r="E778" s="8">
        <v>0.24946458849644126</v>
      </c>
      <c r="F778" s="8">
        <v>-8.1034386976083228E-3</v>
      </c>
      <c r="G778" s="8">
        <v>6.4364620674519646E-3</v>
      </c>
      <c r="H778" s="8">
        <v>0.79150670660241906</v>
      </c>
      <c r="I778" s="8">
        <v>-3.261846109259614E-3</v>
      </c>
      <c r="J778" s="9"/>
    </row>
    <row r="779" spans="1:10">
      <c r="A779" s="1">
        <v>46014</v>
      </c>
      <c r="B779" s="7">
        <v>3167639.8143571699</v>
      </c>
      <c r="C779" s="7">
        <v>6909.79</v>
      </c>
      <c r="D779" s="8">
        <v>-1.4498148313646375E-4</v>
      </c>
      <c r="E779" s="8">
        <v>0.24928343926727448</v>
      </c>
      <c r="F779" s="8">
        <v>-8.2472453321840167E-3</v>
      </c>
      <c r="G779" s="8">
        <v>4.5504173154282679E-3</v>
      </c>
      <c r="H779" s="8">
        <v>0.79965880974084858</v>
      </c>
      <c r="I779" s="8">
        <v>0</v>
      </c>
      <c r="J779" s="9"/>
    </row>
    <row r="780" spans="1:10">
      <c r="A780" s="1">
        <v>46015</v>
      </c>
      <c r="B780" s="7">
        <v>3168971.9878018796</v>
      </c>
      <c r="C780" s="7">
        <v>6932.05</v>
      </c>
      <c r="D780" s="8">
        <v>4.2055710964095105E-4</v>
      </c>
      <c r="E780" s="8">
        <v>0.24980883429961498</v>
      </c>
      <c r="F780" s="8">
        <v>-7.8301566602024808E-3</v>
      </c>
      <c r="G780" s="8">
        <v>3.2215161386959235E-3</v>
      </c>
      <c r="H780" s="8">
        <v>0.80545643964057501</v>
      </c>
      <c r="I780" s="8">
        <v>0</v>
      </c>
      <c r="J780" s="9"/>
    </row>
    <row r="781" spans="1:10">
      <c r="A781" s="1">
        <v>46016</v>
      </c>
      <c r="B781" s="7">
        <v>3168971.9878018796</v>
      </c>
      <c r="C781" s="7"/>
      <c r="D781" s="8">
        <v>0</v>
      </c>
      <c r="E781" s="8">
        <v>0.24980883429961498</v>
      </c>
      <c r="F781" s="8">
        <v>-7.8301566602024808E-3</v>
      </c>
      <c r="G781" s="8"/>
      <c r="H781" s="8">
        <v>0.80545643964057501</v>
      </c>
      <c r="I781" s="8">
        <v>0</v>
      </c>
      <c r="J781" s="9"/>
    </row>
    <row r="782" spans="1:10">
      <c r="A782" s="1">
        <v>46017</v>
      </c>
      <c r="B782" s="7">
        <v>3170619.8325061798</v>
      </c>
      <c r="C782" s="7">
        <v>6929.94</v>
      </c>
      <c r="D782" s="8">
        <v>5.1999345864950364E-4</v>
      </c>
      <c r="E782" s="8">
        <v>0.25045872671801317</v>
      </c>
      <c r="F782" s="8">
        <v>-7.3142348317964956E-3</v>
      </c>
      <c r="G782" s="8">
        <v>-3.043832632483312E-4</v>
      </c>
      <c r="H782" s="8">
        <v>0.80490688891782458</v>
      </c>
      <c r="I782" s="8">
        <v>-3.043832632483312E-4</v>
      </c>
      <c r="J782" s="9"/>
    </row>
    <row r="783" spans="1:10">
      <c r="A783" s="1">
        <v>46020</v>
      </c>
      <c r="B783" s="7">
        <v>3174828.9209314696</v>
      </c>
      <c r="C783" s="7">
        <v>6905.74</v>
      </c>
      <c r="D783" s="8">
        <v>1.3275285741094489E-3</v>
      </c>
      <c r="E783" s="8">
        <v>0.25211874640847576</v>
      </c>
      <c r="F783" s="8">
        <v>-5.9964161134240523E-3</v>
      </c>
      <c r="G783" s="8">
        <v>-3.4920937266411656E-3</v>
      </c>
      <c r="H783" s="8">
        <v>0.79860398489386331</v>
      </c>
      <c r="I783" s="8">
        <v>-3.7954140550052751E-3</v>
      </c>
      <c r="J783" s="9"/>
    </row>
    <row r="784" spans="1:10">
      <c r="A784" s="1">
        <v>46021</v>
      </c>
      <c r="B784" s="7">
        <v>3178142.4319069805</v>
      </c>
      <c r="C784" s="7">
        <v>6896.24</v>
      </c>
      <c r="D784" s="8">
        <v>1.043681740979796E-3</v>
      </c>
      <c r="E784" s="8">
        <v>0.25342555988164084</v>
      </c>
      <c r="F784" s="8">
        <v>-4.9589927224531483E-3</v>
      </c>
      <c r="G784" s="8">
        <v>-1.3756671985912794E-3</v>
      </c>
      <c r="H784" s="8">
        <v>0.79612970438858932</v>
      </c>
      <c r="I784" s="8">
        <v>-5.1658600269760546E-3</v>
      </c>
      <c r="J784" s="9"/>
    </row>
    <row r="785" spans="1:10">
      <c r="A785" s="1">
        <v>46022</v>
      </c>
      <c r="B785" s="7">
        <v>3189691.6824284699</v>
      </c>
      <c r="C785" s="7">
        <v>6845.5</v>
      </c>
      <c r="D785" s="8">
        <v>3.6339625328118963E-3</v>
      </c>
      <c r="E785" s="8">
        <v>0.25798046140391939</v>
      </c>
      <c r="F785" s="8">
        <v>-1.3430509833951554E-3</v>
      </c>
      <c r="G785" s="8">
        <v>-7.3576325649918894E-3</v>
      </c>
      <c r="H785" s="8">
        <v>0.78291444198463056</v>
      </c>
      <c r="I785" s="8">
        <v>-1.2485484092007226E-2</v>
      </c>
      <c r="J785" s="9"/>
    </row>
    <row r="786" spans="1:10">
      <c r="A786" s="1">
        <v>46023</v>
      </c>
      <c r="B786" s="7">
        <v>3189691.74923997</v>
      </c>
      <c r="C786" s="7"/>
      <c r="D786" s="8">
        <v>2.094606843527913E-8</v>
      </c>
      <c r="E786" s="8">
        <v>0.25798048775366422</v>
      </c>
      <c r="F786" s="8">
        <v>-1.3430300654584393E-3</v>
      </c>
      <c r="G786" s="8"/>
      <c r="H786" s="8">
        <v>0.78291444198463056</v>
      </c>
      <c r="I786" s="8">
        <v>-1.2485484092007226E-2</v>
      </c>
      <c r="J786" s="9"/>
    </row>
    <row r="787" spans="1:10">
      <c r="A787" s="1">
        <v>46024</v>
      </c>
      <c r="B787" s="7">
        <v>3185795.9567154702</v>
      </c>
      <c r="C787" s="7">
        <v>6858.47</v>
      </c>
      <c r="D787" s="8">
        <v>-1.2213695964282678E-3</v>
      </c>
      <c r="E787" s="8">
        <v>0.25644402863302185</v>
      </c>
      <c r="F787" s="8">
        <v>-2.5627593257976367E-3</v>
      </c>
      <c r="G787" s="8">
        <v>1.8946753341611E-3</v>
      </c>
      <c r="H787" s="8">
        <v>0.7862924860007785</v>
      </c>
      <c r="I787" s="8">
        <v>-1.0614464696590331E-2</v>
      </c>
      <c r="J787" s="9"/>
    </row>
    <row r="788" spans="1:10">
      <c r="A788" s="1">
        <v>46027</v>
      </c>
      <c r="B788" s="7">
        <v>3188080.2242334802</v>
      </c>
      <c r="C788" s="7">
        <v>6902.05</v>
      </c>
      <c r="D788" s="8">
        <v>7.1701626502318483E-4</v>
      </c>
      <c r="E788" s="8">
        <v>0.25734491943764293</v>
      </c>
      <c r="F788" s="8">
        <v>-1.8475806008944051E-3</v>
      </c>
      <c r="G788" s="8">
        <v>6.3541868667500445E-3</v>
      </c>
      <c r="H788" s="8">
        <v>0.79764292225549904</v>
      </c>
      <c r="I788" s="8">
        <v>-4.327724122012877E-3</v>
      </c>
      <c r="J788" s="9"/>
    </row>
    <row r="789" spans="1:10">
      <c r="A789" s="1">
        <v>46028</v>
      </c>
      <c r="B789" s="7">
        <v>3185908.9835433802</v>
      </c>
      <c r="C789" s="7">
        <v>6944.82</v>
      </c>
      <c r="D789" s="8">
        <v>-6.8104957760972695E-4</v>
      </c>
      <c r="E789" s="8">
        <v>0.2564886052113502</v>
      </c>
      <c r="F789" s="8">
        <v>-2.5273718845163495E-3</v>
      </c>
      <c r="G789" s="8">
        <v>6.1967096732129523E-3</v>
      </c>
      <c r="H789" s="8">
        <v>0.80878239354082249</v>
      </c>
      <c r="I789" s="8">
        <v>0</v>
      </c>
      <c r="J789" s="9"/>
    </row>
    <row r="790" spans="1:10">
      <c r="A790" s="1">
        <v>46029</v>
      </c>
      <c r="B790" s="7">
        <v>3184287.21669167</v>
      </c>
      <c r="C790" s="7">
        <v>6920.93</v>
      </c>
      <c r="D790" s="8">
        <v>-5.0904368583259973E-4</v>
      </c>
      <c r="E790" s="8">
        <v>0.25584899762054669</v>
      </c>
      <c r="F790" s="8">
        <v>-3.0351290276494636E-3</v>
      </c>
      <c r="G790" s="8">
        <v>-3.4399739662078765E-3</v>
      </c>
      <c r="H790" s="8">
        <v>0.80256022919650682</v>
      </c>
      <c r="I790" s="8">
        <v>-3.4399739662078765E-3</v>
      </c>
      <c r="J790" s="9"/>
    </row>
    <row r="791" spans="1:10">
      <c r="A791" s="1">
        <v>46030</v>
      </c>
      <c r="B791" s="7">
        <v>3180948.4147467697</v>
      </c>
      <c r="C791" s="7">
        <v>6921.46</v>
      </c>
      <c r="D791" s="8">
        <v>-1.0485241178618265E-3</v>
      </c>
      <c r="E791" s="8">
        <v>0.25453220965814904</v>
      </c>
      <c r="F791" s="8">
        <v>-4.0804707395248885E-3</v>
      </c>
      <c r="G791" s="8">
        <v>7.6579303648571795E-5</v>
      </c>
      <c r="H791" s="8">
        <v>0.80269826800364341</v>
      </c>
      <c r="I791" s="8">
        <v>-3.3636580933701365E-3</v>
      </c>
      <c r="J791" s="9"/>
    </row>
    <row r="792" spans="1:10">
      <c r="A792" s="1">
        <v>46031</v>
      </c>
      <c r="B792" s="7">
        <v>3177109.0536662703</v>
      </c>
      <c r="C792" s="7">
        <v>6966.28</v>
      </c>
      <c r="D792" s="8">
        <v>-1.2069862757598804E-3</v>
      </c>
      <c r="E792" s="8">
        <v>0.25301800649859296</v>
      </c>
      <c r="F792" s="8">
        <v>-5.2825319431034634E-3</v>
      </c>
      <c r="G792" s="8">
        <v>6.4755123918942559E-3</v>
      </c>
      <c r="H792" s="8">
        <v>0.8143716629769473</v>
      </c>
      <c r="I792" s="8">
        <v>0</v>
      </c>
      <c r="J792" s="9"/>
    </row>
    <row r="793" spans="1:10">
      <c r="A793" s="1">
        <v>46034</v>
      </c>
      <c r="B793" s="7">
        <v>3178838.31573408</v>
      </c>
      <c r="C793" s="7">
        <v>6977.27</v>
      </c>
      <c r="D793" s="8">
        <v>5.4428791665617204E-4</v>
      </c>
      <c r="E793" s="8">
        <v>0.25370000905888279</v>
      </c>
      <c r="F793" s="8">
        <v>-4.7411192447532891E-3</v>
      </c>
      <c r="G793" s="8">
        <v>1.5775995222702122E-3</v>
      </c>
      <c r="H793" s="8">
        <v>0.81723401484568026</v>
      </c>
      <c r="I793" s="8">
        <v>0</v>
      </c>
      <c r="J793" s="9"/>
    </row>
    <row r="794" spans="1:10">
      <c r="A794" s="1">
        <v>46035</v>
      </c>
      <c r="B794" s="7">
        <v>3183775.50172137</v>
      </c>
      <c r="C794" s="7">
        <v>6963.74</v>
      </c>
      <c r="D794" s="8">
        <v>1.5531415872436227E-3</v>
      </c>
      <c r="E794" s="8">
        <v>0.25564718268087994</v>
      </c>
      <c r="F794" s="8">
        <v>-3.1953412869786257E-3</v>
      </c>
      <c r="G794" s="8">
        <v>-1.9391538524380358E-3</v>
      </c>
      <c r="H794" s="8">
        <v>0.81371011850501085</v>
      </c>
      <c r="I794" s="8">
        <v>-1.9391538524380358E-3</v>
      </c>
      <c r="J794" s="9"/>
    </row>
    <row r="795" spans="1:10">
      <c r="A795" s="1">
        <v>46036</v>
      </c>
      <c r="B795" s="7">
        <v>3194455.4790518796</v>
      </c>
      <c r="C795" s="7">
        <v>6926.6</v>
      </c>
      <c r="D795" s="8">
        <v>3.3545007569582008E-3</v>
      </c>
      <c r="E795" s="8">
        <v>0.2598592521056553</v>
      </c>
      <c r="F795" s="8">
        <v>0</v>
      </c>
      <c r="G795" s="8">
        <v>-5.3333409920530706E-3</v>
      </c>
      <c r="H795" s="8">
        <v>0.80403698398228673</v>
      </c>
      <c r="I795" s="8">
        <v>-7.2621526757599142E-3</v>
      </c>
      <c r="J795" s="9"/>
    </row>
    <row r="796" spans="1:10">
      <c r="A796" s="1">
        <v>46037</v>
      </c>
      <c r="B796" s="7">
        <v>3195742.2130179703</v>
      </c>
      <c r="C796" s="7">
        <v>6944.47</v>
      </c>
      <c r="D796" s="8">
        <v>4.0280228493672077E-4</v>
      </c>
      <c r="E796" s="8">
        <v>0.26036672629110202</v>
      </c>
      <c r="F796" s="8">
        <v>0</v>
      </c>
      <c r="G796" s="8">
        <v>2.579909335027164E-3</v>
      </c>
      <c r="H796" s="8">
        <v>0.80869123583799696</v>
      </c>
      <c r="I796" s="8">
        <v>-4.7009790362133597E-3</v>
      </c>
      <c r="J796" s="9"/>
    </row>
    <row r="797" spans="1:10">
      <c r="A797" s="1">
        <v>46038</v>
      </c>
      <c r="B797" s="7">
        <v>3198861.4544840697</v>
      </c>
      <c r="C797" s="7">
        <v>6940.01</v>
      </c>
      <c r="D797" s="8">
        <v>9.7606166523478421E-4</v>
      </c>
      <c r="E797" s="8">
        <v>0.2615969219367722</v>
      </c>
      <c r="F797" s="8">
        <v>0</v>
      </c>
      <c r="G797" s="8">
        <v>-6.4223763656545696E-4</v>
      </c>
      <c r="H797" s="8">
        <v>0.80752962625341573</v>
      </c>
      <c r="I797" s="8">
        <v>-5.3401975271130109E-3</v>
      </c>
      <c r="J797" s="9"/>
    </row>
    <row r="798" spans="1:10">
      <c r="A798" s="1">
        <v>46041</v>
      </c>
      <c r="B798" s="7">
        <v>3198861.4544840697</v>
      </c>
      <c r="C798" s="7"/>
      <c r="D798" s="8">
        <v>0</v>
      </c>
      <c r="E798" s="8">
        <v>0.2615969219367722</v>
      </c>
      <c r="F798" s="8">
        <v>0</v>
      </c>
      <c r="G798" s="8"/>
      <c r="H798" s="8">
        <v>0.80752962625341573</v>
      </c>
      <c r="I798" s="8">
        <v>-5.3401975271130109E-3</v>
      </c>
      <c r="J798" s="9"/>
    </row>
    <row r="799" spans="1:10">
      <c r="A799" s="1">
        <v>46042</v>
      </c>
      <c r="B799" s="7">
        <v>3204139.6211196799</v>
      </c>
      <c r="C799" s="7">
        <v>6796.86</v>
      </c>
      <c r="D799" s="8">
        <v>1.6500141411912583E-3</v>
      </c>
      <c r="E799" s="8">
        <v>0.26367857469845113</v>
      </c>
      <c r="F799" s="8">
        <v>0</v>
      </c>
      <c r="G799" s="8">
        <v>-2.0626771431165203E-2</v>
      </c>
      <c r="H799" s="8">
        <v>0.77024612579762697</v>
      </c>
      <c r="I799" s="8">
        <v>-2.5856817924489239E-2</v>
      </c>
      <c r="J799" s="9"/>
    </row>
    <row r="800" spans="1:10">
      <c r="A800" s="1">
        <v>46043</v>
      </c>
      <c r="B800" s="7">
        <v>3203969.8180179698</v>
      </c>
      <c r="C800" s="7">
        <v>6875.62</v>
      </c>
      <c r="D800" s="8">
        <v>-5.299491338983664E-5</v>
      </c>
      <c r="E800" s="8">
        <v>0.26361160616183232</v>
      </c>
      <c r="F800" s="8">
        <v>-5.299491338983664E-5</v>
      </c>
      <c r="G800" s="8">
        <v>1.1587703733783039E-2</v>
      </c>
      <c r="H800" s="8">
        <v>0.79075921343924716</v>
      </c>
      <c r="I800" s="8">
        <v>-1.4568735336313532E-2</v>
      </c>
      <c r="J800" s="9"/>
    </row>
    <row r="801" spans="1:10">
      <c r="A801" s="1">
        <v>46044</v>
      </c>
      <c r="B801" s="7">
        <v>3203533.8194840699</v>
      </c>
      <c r="C801" s="7">
        <v>6913.35</v>
      </c>
      <c r="D801" s="8">
        <v>-1.3608072443382913E-4</v>
      </c>
      <c r="E801" s="8">
        <v>0.2634396529790628</v>
      </c>
      <c r="F801" s="8">
        <v>-1.8906842623755971E-4</v>
      </c>
      <c r="G801" s="8">
        <v>5.4875051268103991E-3</v>
      </c>
      <c r="H801" s="8">
        <v>0.80058601380387806</v>
      </c>
      <c r="I801" s="8">
        <v>-9.1611762193521962E-3</v>
      </c>
      <c r="J801" s="9"/>
    </row>
    <row r="802" spans="1:10">
      <c r="A802" s="1">
        <v>46045</v>
      </c>
      <c r="B802" s="7">
        <v>3209460.9807340698</v>
      </c>
      <c r="C802" s="7">
        <v>6915.61</v>
      </c>
      <c r="D802" s="8">
        <v>1.8501946862401475E-3</v>
      </c>
      <c r="E802" s="8">
        <v>0.26577726231138965</v>
      </c>
      <c r="F802" s="8">
        <v>0</v>
      </c>
      <c r="G802" s="8">
        <v>3.2690374420485391E-4</v>
      </c>
      <c r="H802" s="8">
        <v>0.80117463211355333</v>
      </c>
      <c r="I802" s="8">
        <v>-8.837267297954865E-3</v>
      </c>
      <c r="J802" s="9"/>
    </row>
    <row r="803" spans="1:10">
      <c r="A803" s="1">
        <v>46048</v>
      </c>
      <c r="B803" s="7">
        <v>3211944.3957154704</v>
      </c>
      <c r="C803" s="7">
        <v>6950.23</v>
      </c>
      <c r="D803" s="8">
        <v>7.7377945901457856E-4</v>
      </c>
      <c r="E803" s="8">
        <v>0.26675669475665398</v>
      </c>
      <c r="F803" s="8">
        <v>0</v>
      </c>
      <c r="G803" s="8">
        <v>5.0060659869484159E-3</v>
      </c>
      <c r="H803" s="8">
        <v>0.81019143117593129</v>
      </c>
      <c r="I803" s="8">
        <v>-3.8754412542443273E-3</v>
      </c>
      <c r="J803" s="9"/>
    </row>
    <row r="804" spans="1:10">
      <c r="A804" s="1">
        <v>46049</v>
      </c>
      <c r="B804" s="7">
        <v>3216116.6379504697</v>
      </c>
      <c r="C804" s="7">
        <v>6978.6</v>
      </c>
      <c r="D804" s="8">
        <v>1.2989771057572153E-3</v>
      </c>
      <c r="E804" s="8">
        <v>0.26840218270170757</v>
      </c>
      <c r="F804" s="8">
        <v>0</v>
      </c>
      <c r="G804" s="8">
        <v>4.0818793047137092E-3</v>
      </c>
      <c r="H804" s="8">
        <v>0.81758041411641846</v>
      </c>
      <c r="I804" s="8">
        <v>0</v>
      </c>
      <c r="J804" s="9"/>
    </row>
    <row r="805" spans="1:10">
      <c r="A805" s="1">
        <v>46050</v>
      </c>
      <c r="B805" s="7">
        <v>3230080.6211704696</v>
      </c>
      <c r="C805" s="7">
        <v>6978.03</v>
      </c>
      <c r="D805" s="8">
        <v>4.3418771120498079E-3</v>
      </c>
      <c r="E805" s="8">
        <v>0.27390942910765403</v>
      </c>
      <c r="F805" s="8">
        <v>0</v>
      </c>
      <c r="G805" s="8">
        <v>-8.1678273579299798E-5</v>
      </c>
      <c r="H805" s="8">
        <v>0.81743195728610196</v>
      </c>
      <c r="I805" s="8">
        <v>-8.1678273579299798E-5</v>
      </c>
      <c r="J805" s="9"/>
    </row>
    <row r="806" spans="1:10">
      <c r="A806" s="1">
        <v>46051</v>
      </c>
      <c r="B806" s="7">
        <v>3234638.6803754698</v>
      </c>
      <c r="C806" s="7">
        <v>6969.01</v>
      </c>
      <c r="D806" s="8">
        <v>1.4111286186251348E-3</v>
      </c>
      <c r="E806" s="8">
        <v>0.27570707916060422</v>
      </c>
      <c r="F806" s="8">
        <v>0</v>
      </c>
      <c r="G806" s="8">
        <v>-1.2926284352460238E-3</v>
      </c>
      <c r="H806" s="8">
        <v>0.81508269305898917</v>
      </c>
      <c r="I806" s="8">
        <v>-1.3742011291663081E-3</v>
      </c>
      <c r="J806" s="9"/>
    </row>
    <row r="807" spans="1:10">
      <c r="A807" s="1">
        <v>46052</v>
      </c>
      <c r="B807" s="7">
        <v>3209822.9272704702</v>
      </c>
      <c r="C807" s="7">
        <v>6939.03</v>
      </c>
      <c r="D807" s="8">
        <v>-7.6718779304645324E-3</v>
      </c>
      <c r="E807" s="8">
        <v>0.26592001017425471</v>
      </c>
      <c r="F807" s="8">
        <v>-7.6718779304644213E-3</v>
      </c>
      <c r="G807" s="8">
        <v>-4.3019022788028938E-3</v>
      </c>
      <c r="H807" s="8">
        <v>0.80727438468550305</v>
      </c>
      <c r="I807" s="8">
        <v>-5.6701917290000736E-3</v>
      </c>
      <c r="J807" s="9"/>
    </row>
    <row r="808" spans="1:10">
      <c r="A808" s="1">
        <v>46055</v>
      </c>
      <c r="B808" s="7">
        <v>5213590.3104329798</v>
      </c>
      <c r="C808" s="7">
        <v>6976.44</v>
      </c>
      <c r="D808" s="8"/>
      <c r="E808" s="8">
        <v>0.26592001017425471</v>
      </c>
      <c r="F808" s="8">
        <v>-7.6718779304644213E-3</v>
      </c>
      <c r="G808" s="8">
        <v>5.3912434446889979E-3</v>
      </c>
      <c r="H808" s="8">
        <v>0.81701784086469309</v>
      </c>
      <c r="I808" s="8">
        <v>-3.0951766830011884E-4</v>
      </c>
      <c r="J808" s="9" t="s">
        <v>135</v>
      </c>
    </row>
    <row r="809" spans="1:10">
      <c r="A809" s="1">
        <v>46056</v>
      </c>
      <c r="B809" s="7">
        <v>5207013.5461529698</v>
      </c>
      <c r="C809" s="7">
        <v>6917.81</v>
      </c>
      <c r="D809" s="8">
        <v>-1.2614654946802029E-3</v>
      </c>
      <c r="E809" s="8">
        <v>0.26432309576239477</v>
      </c>
      <c r="F809" s="8">
        <v>-8.9236656158558914E-3</v>
      </c>
      <c r="G809" s="8">
        <v>-8.4039997477222128E-3</v>
      </c>
      <c r="H809" s="8">
        <v>0.80174762338845951</v>
      </c>
      <c r="I809" s="8">
        <v>-8.7109162296160614E-3</v>
      </c>
      <c r="J809" s="9"/>
    </row>
    <row r="810" spans="1:10">
      <c r="A810" s="1">
        <v>46057</v>
      </c>
      <c r="B810" s="7">
        <v>5197203.6248754701</v>
      </c>
      <c r="C810" s="7">
        <v>6882.72</v>
      </c>
      <c r="D810" s="8">
        <v>-1.8839822847681598E-3</v>
      </c>
      <c r="E810" s="8">
        <v>0.26194113344775527</v>
      </c>
      <c r="F810" s="8">
        <v>-1.0790835872688476E-2</v>
      </c>
      <c r="G810" s="8">
        <v>-5.0724145358140849E-3</v>
      </c>
      <c r="H810" s="8">
        <v>0.79260841255371539</v>
      </c>
      <c r="I810" s="8">
        <v>-1.373914538732679E-2</v>
      </c>
      <c r="J810" s="9"/>
    </row>
    <row r="811" spans="1:10">
      <c r="A811" s="1">
        <v>46058</v>
      </c>
      <c r="B811" s="7">
        <v>5214746.3845295701</v>
      </c>
      <c r="C811" s="7">
        <v>6798.4</v>
      </c>
      <c r="D811" s="8">
        <v>3.3754228081683824E-3</v>
      </c>
      <c r="E811" s="8">
        <v>0.26620071833216064</v>
      </c>
      <c r="F811" s="8">
        <v>-7.4518366980440565E-3</v>
      </c>
      <c r="G811" s="8">
        <v>-1.2250970546528239E-2</v>
      </c>
      <c r="H811" s="8">
        <v>0.77064721969006111</v>
      </c>
      <c r="I811" s="8">
        <v>-2.5821798068380364E-2</v>
      </c>
      <c r="J811" s="9"/>
    </row>
    <row r="812" spans="1:10">
      <c r="A812" s="1">
        <v>46059</v>
      </c>
      <c r="B812" s="7">
        <v>5197558.6483948799</v>
      </c>
      <c r="C812" s="7">
        <v>6932.3</v>
      </c>
      <c r="D812" s="8">
        <v>-3.2959869698899746E-3</v>
      </c>
      <c r="E812" s="8">
        <v>0.26202733726327243</v>
      </c>
      <c r="F812" s="8">
        <v>-1.0723262511275644E-2</v>
      </c>
      <c r="G812" s="8">
        <v>1.9695810779006839E-2</v>
      </c>
      <c r="H812" s="8">
        <v>0.80552155228545108</v>
      </c>
      <c r="I812" s="8">
        <v>-6.6345685381020703E-3</v>
      </c>
      <c r="J812" s="9"/>
    </row>
    <row r="813" spans="1:10">
      <c r="A813" s="1">
        <v>46062</v>
      </c>
      <c r="B813" s="7">
        <v>5201833.5781642701</v>
      </c>
      <c r="C813" s="7">
        <v>6964.82</v>
      </c>
      <c r="D813" s="8">
        <v>8.2248802920403818E-4</v>
      </c>
      <c r="E813" s="8">
        <v>0.26306533964069967</v>
      </c>
      <c r="F813" s="8">
        <v>-9.9095942371211221E-3</v>
      </c>
      <c r="G813" s="8">
        <v>4.6910837672922145E-3</v>
      </c>
      <c r="H813" s="8">
        <v>0.81399140513087365</v>
      </c>
      <c r="I813" s="8">
        <v>-1.974608087581986E-3</v>
      </c>
      <c r="J813" s="9"/>
    </row>
    <row r="814" spans="1:10">
      <c r="A814" s="1">
        <v>46063</v>
      </c>
      <c r="B814" s="7">
        <v>5203773.0487224702</v>
      </c>
      <c r="C814" s="7">
        <v>6941.81</v>
      </c>
      <c r="D814" s="8">
        <v>3.7284363850886848E-4</v>
      </c>
      <c r="E814" s="8">
        <v>0.26353626551760567</v>
      </c>
      <c r="F814" s="8">
        <v>-9.5404453277838641E-3</v>
      </c>
      <c r="G814" s="8">
        <v>-3.3037465433419788E-3</v>
      </c>
      <c r="H814" s="8">
        <v>0.80799843729652054</v>
      </c>
      <c r="I814" s="8">
        <v>-5.2718310262800383E-3</v>
      </c>
      <c r="J814" s="9"/>
    </row>
    <row r="815" spans="1:10">
      <c r="A815" s="1">
        <v>46064</v>
      </c>
      <c r="B815" s="7">
        <v>5220374.3338377699</v>
      </c>
      <c r="C815" s="7">
        <v>6941.47</v>
      </c>
      <c r="D815" s="8">
        <v>3.1902400354248961E-3</v>
      </c>
      <c r="E815" s="8">
        <v>0.2675672494980712</v>
      </c>
      <c r="F815" s="8">
        <v>-6.3806416029994484E-3</v>
      </c>
      <c r="G815" s="8">
        <v>-4.8978580514336123E-5</v>
      </c>
      <c r="H815" s="8">
        <v>0.80790988409948961</v>
      </c>
      <c r="I815" s="8">
        <v>-5.3205513999939891E-3</v>
      </c>
      <c r="J815" s="9"/>
    </row>
    <row r="816" spans="1:10">
      <c r="A816" s="1">
        <v>46065</v>
      </c>
      <c r="B816" s="7">
        <v>5216469.1266836701</v>
      </c>
      <c r="C816" s="7">
        <v>6832.76</v>
      </c>
      <c r="D816" s="8">
        <v>-7.4807033066326412E-4</v>
      </c>
      <c r="E816" s="8">
        <v>0.26661902004660121</v>
      </c>
      <c r="F816" s="8">
        <v>-7.1239387649889574E-3</v>
      </c>
      <c r="G816" s="8">
        <v>-1.5660947897203292E-2</v>
      </c>
      <c r="H816" s="8">
        <v>0.77959630160176863</v>
      </c>
      <c r="I816" s="8">
        <v>-2.0898174418937598E-2</v>
      </c>
      <c r="J816" s="9"/>
    </row>
    <row r="817" spans="1:10">
      <c r="A817" s="1">
        <v>46066</v>
      </c>
      <c r="B817" s="7">
        <v>5224655.66293367</v>
      </c>
      <c r="C817" s="7">
        <v>6836.17</v>
      </c>
      <c r="D817" s="8">
        <v>1.5693635007103524E-3</v>
      </c>
      <c r="E817" s="8">
        <v>0.26860680570596784</v>
      </c>
      <c r="F817" s="8">
        <v>-5.5657553137576921E-3</v>
      </c>
      <c r="G817" s="8">
        <v>4.9906626312057334E-4</v>
      </c>
      <c r="H817" s="8">
        <v>0.78048443807787216</v>
      </c>
      <c r="I817" s="8">
        <v>-2.0409537729630389E-2</v>
      </c>
      <c r="J817" s="9"/>
    </row>
    <row r="818" spans="1:10">
      <c r="A818" s="1">
        <v>46069</v>
      </c>
      <c r="B818" s="7">
        <v>5224655.6405489799</v>
      </c>
      <c r="C818" s="7"/>
      <c r="D818" s="8">
        <v>-4.2844335856884186E-9</v>
      </c>
      <c r="E818" s="8">
        <v>0.26860680027070627</v>
      </c>
      <c r="F818" s="8">
        <v>-5.5657595743451305E-3</v>
      </c>
      <c r="G818" s="8"/>
      <c r="H818" s="8">
        <v>0.78048443807787216</v>
      </c>
      <c r="I818" s="8">
        <v>-2.0409537729630389E-2</v>
      </c>
      <c r="J818" s="9"/>
    </row>
    <row r="819" spans="1:10">
      <c r="A819" s="1">
        <v>46070</v>
      </c>
      <c r="B819" s="7">
        <v>5225973.2430489697</v>
      </c>
      <c r="C819" s="7">
        <v>6843.22</v>
      </c>
      <c r="D819" s="8">
        <v>2.5218934809090321E-4</v>
      </c>
      <c r="E819" s="8">
        <v>0.26892672939265028</v>
      </c>
      <c r="F819" s="8">
        <v>-5.3149738515327893E-3</v>
      </c>
      <c r="G819" s="8">
        <v>1.0312792104349988E-3</v>
      </c>
      <c r="H819" s="8">
        <v>0.782320614663365</v>
      </c>
      <c r="I819" s="8">
        <v>-1.9399306451150511E-2</v>
      </c>
      <c r="J819" s="9"/>
    </row>
    <row r="820" spans="1:10">
      <c r="A820" s="1">
        <v>46071</v>
      </c>
      <c r="B820" s="7">
        <v>5232075.75577957</v>
      </c>
      <c r="C820" s="7">
        <v>6881.31</v>
      </c>
      <c r="D820" s="8">
        <v>1.1677275115629104E-3</v>
      </c>
      <c r="E820" s="8">
        <v>0.27040849004471967</v>
      </c>
      <c r="F820" s="8">
        <v>-4.1534527811595279E-3</v>
      </c>
      <c r="G820" s="8">
        <v>5.5660931549768033E-3</v>
      </c>
      <c r="H820" s="8">
        <v>0.79224117723661691</v>
      </c>
      <c r="I820" s="8">
        <v>-1.3941191643022655E-2</v>
      </c>
      <c r="J820" s="9"/>
    </row>
    <row r="821" spans="1:10">
      <c r="A821" s="1">
        <v>46072</v>
      </c>
      <c r="B821" s="7">
        <v>5237176.8520295797</v>
      </c>
      <c r="C821" s="7">
        <v>6861.89</v>
      </c>
      <c r="D821" s="8">
        <v>9.7496605326763408E-4</v>
      </c>
      <c r="E821" s="8">
        <v>0.27164709519629637</v>
      </c>
      <c r="F821" s="8">
        <v>-3.182536203357289E-3</v>
      </c>
      <c r="G821" s="8">
        <v>-2.8221370640183485E-3</v>
      </c>
      <c r="H821" s="8">
        <v>0.78718322698267751</v>
      </c>
      <c r="I821" s="8">
        <v>-1.6723984753388765E-2</v>
      </c>
      <c r="J821" s="9"/>
    </row>
    <row r="822" spans="1:10">
      <c r="A822" s="1">
        <v>46073</v>
      </c>
      <c r="B822" s="7">
        <v>5237280.4544142801</v>
      </c>
      <c r="C822" s="7">
        <v>6909.51</v>
      </c>
      <c r="D822" s="8">
        <v>1.9782105441068509E-5</v>
      </c>
      <c r="E822" s="8">
        <v>0.27167225105321746</v>
      </c>
      <c r="F822" s="8">
        <v>-3.1628170551829538E-3</v>
      </c>
      <c r="G822" s="8">
        <v>6.9397789821754596E-3</v>
      </c>
      <c r="H822" s="8">
        <v>0.79958588357858851</v>
      </c>
      <c r="I822" s="8">
        <v>-9.9002665291030301E-3</v>
      </c>
      <c r="J822" s="9"/>
    </row>
    <row r="823" spans="1:10">
      <c r="A823" s="1">
        <v>46076</v>
      </c>
      <c r="B823" s="7">
        <v>5246952.0311071696</v>
      </c>
      <c r="C823" s="7">
        <v>6837.75</v>
      </c>
      <c r="D823" s="8">
        <v>1.8466791643243496E-3</v>
      </c>
      <c r="E823" s="8">
        <v>0.27402062170308694</v>
      </c>
      <c r="F823" s="8">
        <v>-1.3219785992149014E-3</v>
      </c>
      <c r="G823" s="8">
        <v>-1.0385685815636703E-2</v>
      </c>
      <c r="H823" s="8">
        <v>0.78089594999348622</v>
      </c>
      <c r="I823" s="8">
        <v>-2.0183131287077383E-2</v>
      </c>
      <c r="J823" s="9"/>
    </row>
    <row r="824" spans="1:10">
      <c r="A824" s="1">
        <v>46077</v>
      </c>
      <c r="B824" s="7">
        <v>5252513.5329153696</v>
      </c>
      <c r="C824" s="7">
        <v>6890.07</v>
      </c>
      <c r="D824" s="8">
        <v>1.059949047604869E-3</v>
      </c>
      <c r="E824" s="8">
        <v>0.27537101864769009</v>
      </c>
      <c r="F824" s="8">
        <v>-2.6343078156720878E-4</v>
      </c>
      <c r="G824" s="8">
        <v>7.6516397937917979E-3</v>
      </c>
      <c r="H824" s="8">
        <v>0.79452272431305904</v>
      </c>
      <c r="I824" s="8">
        <v>-1.268592554380521E-2</v>
      </c>
      <c r="J824" s="9"/>
    </row>
    <row r="825" spans="1:10">
      <c r="A825" s="1">
        <v>46078</v>
      </c>
      <c r="B825" s="7">
        <v>5250856.8858765699</v>
      </c>
      <c r="C825" s="7">
        <v>6946.13</v>
      </c>
      <c r="D825" s="8">
        <v>-3.1540081304282097E-4</v>
      </c>
      <c r="E825" s="8">
        <v>0.27496876559147743</v>
      </c>
      <c r="F825" s="8">
        <v>-5.7874850832728697E-4</v>
      </c>
      <c r="G825" s="8">
        <v>8.1363469456769977E-3</v>
      </c>
      <c r="H825" s="8">
        <v>0.80912358379997151</v>
      </c>
      <c r="I825" s="8">
        <v>-4.6527956896795786E-3</v>
      </c>
      <c r="J825" s="9"/>
    </row>
    <row r="826" spans="1:10">
      <c r="A826" s="1">
        <v>46079</v>
      </c>
      <c r="B826" s="7">
        <v>5250760.1028000703</v>
      </c>
      <c r="C826" s="7">
        <v>6908.86</v>
      </c>
      <c r="D826" s="8">
        <v>-1.8431863332613041E-5</v>
      </c>
      <c r="E826" s="8">
        <v>0.27494526554143661</v>
      </c>
      <c r="F826" s="8">
        <v>-5.9716970424661397E-4</v>
      </c>
      <c r="G826" s="8">
        <v>-5.3655776669887523E-3</v>
      </c>
      <c r="H826" s="8">
        <v>0.79941659070191173</v>
      </c>
      <c r="I826" s="8">
        <v>-9.993408420026717E-3</v>
      </c>
      <c r="J826" s="9"/>
    </row>
    <row r="827" spans="1:10">
      <c r="A827" s="1">
        <v>46080</v>
      </c>
      <c r="B827" s="7">
        <v>5265451.6241653701</v>
      </c>
      <c r="C827" s="7">
        <v>6878.88</v>
      </c>
      <c r="D827" s="8">
        <v>2.7979799262711769E-3</v>
      </c>
      <c r="E827" s="8">
        <v>0.278512536801516</v>
      </c>
      <c r="F827" s="8">
        <v>0</v>
      </c>
      <c r="G827" s="8">
        <v>-4.3393555521460403E-3</v>
      </c>
      <c r="H827" s="8">
        <v>0.79160828232842562</v>
      </c>
      <c r="I827" s="8">
        <v>-1.4289399019860483E-2</v>
      </c>
      <c r="J827" s="9"/>
    </row>
    <row r="828" spans="1:10">
      <c r="A828" s="1">
        <v>46083</v>
      </c>
      <c r="B828" s="7">
        <v>5274918.0718534701</v>
      </c>
      <c r="C828" s="7">
        <v>6881.62</v>
      </c>
      <c r="D828" s="8">
        <v>1.7978415459471986E-3</v>
      </c>
      <c r="E828" s="8">
        <v>0.28081109975719221</v>
      </c>
      <c r="F828" s="8">
        <v>0</v>
      </c>
      <c r="G828" s="8">
        <v>3.9832065685119211E-4</v>
      </c>
      <c r="H828" s="8">
        <v>0.79232191691626275</v>
      </c>
      <c r="I828" s="8">
        <v>-1.3896770125812918E-2</v>
      </c>
      <c r="J828" s="9"/>
    </row>
    <row r="829" spans="1:10">
      <c r="A829" s="1">
        <v>46084</v>
      </c>
      <c r="B829" s="7">
        <v>5277275.74827787</v>
      </c>
      <c r="C829" s="7">
        <v>6816.63</v>
      </c>
      <c r="D829" s="8">
        <v>4.4695981857612033E-4</v>
      </c>
      <c r="E829" s="8">
        <v>0.28138357085397003</v>
      </c>
      <c r="F829" s="8">
        <v>0</v>
      </c>
      <c r="G829" s="8">
        <v>-9.4439971983341087E-3</v>
      </c>
      <c r="H829" s="8">
        <v>0.77539523375439279</v>
      </c>
      <c r="I829" s="8">
        <v>-2.3209526266012914E-2</v>
      </c>
      <c r="J829" s="9"/>
    </row>
    <row r="830" spans="1:10">
      <c r="A830" s="1">
        <v>46085</v>
      </c>
      <c r="B830" s="7">
        <v>5278736.0203122701</v>
      </c>
      <c r="C830" s="7">
        <v>6869.5</v>
      </c>
      <c r="D830" s="8">
        <v>2.7670944329116764E-4</v>
      </c>
      <c r="E830" s="8">
        <v>0.28173814178850343</v>
      </c>
      <c r="F830" s="8">
        <v>0</v>
      </c>
      <c r="G830" s="8">
        <v>7.7560319395360011E-3</v>
      </c>
      <c r="H830" s="8">
        <v>0.78916525589269182</v>
      </c>
      <c r="I830" s="8">
        <v>-1.5633508153497622E-2</v>
      </c>
      <c r="J830" s="9"/>
    </row>
    <row r="831" spans="1:10">
      <c r="A831" s="1">
        <v>46086</v>
      </c>
      <c r="B831" s="7">
        <v>5286558.6284926701</v>
      </c>
      <c r="C831" s="7">
        <v>6830.71</v>
      </c>
      <c r="D831" s="8">
        <v>1.481909334033471E-3</v>
      </c>
      <c r="E831" s="8">
        <v>0.28363756150460651</v>
      </c>
      <c r="F831" s="8">
        <v>0</v>
      </c>
      <c r="G831" s="8">
        <v>-5.6466991775238062E-3</v>
      </c>
      <c r="H831" s="8">
        <v>0.77906237791378841</v>
      </c>
      <c r="I831" s="8">
        <v>-2.1191929613389227E-2</v>
      </c>
      <c r="J831" s="9"/>
    </row>
    <row r="832" spans="1:10">
      <c r="A832" s="1">
        <v>46087</v>
      </c>
      <c r="B832" s="7">
        <v>5288583.1132838698</v>
      </c>
      <c r="C832" s="7">
        <v>6740.02</v>
      </c>
      <c r="D832" s="8">
        <v>3.829494636242714E-4</v>
      </c>
      <c r="E832" s="8">
        <v>0.28412912982027261</v>
      </c>
      <c r="F832" s="8">
        <v>0</v>
      </c>
      <c r="G832" s="8">
        <v>-1.3276804314631963E-2</v>
      </c>
      <c r="H832" s="8">
        <v>0.75544211485870316</v>
      </c>
      <c r="I832" s="8">
        <v>-3.4187372825494888E-2</v>
      </c>
      <c r="J832" s="9"/>
    </row>
    <row r="833" spans="1:10">
      <c r="A833" s="1">
        <v>46090</v>
      </c>
      <c r="B833" s="7">
        <v>5288492.8358882796</v>
      </c>
      <c r="C833" s="7">
        <v>6795.99</v>
      </c>
      <c r="D833" s="8">
        <v>-1.7070242379957357E-5</v>
      </c>
      <c r="E833" s="8">
        <v>0.28410720942477941</v>
      </c>
      <c r="F833" s="8">
        <v>-1.7070242379957357E-5</v>
      </c>
      <c r="G833" s="8">
        <v>8.3041296613362015E-3</v>
      </c>
      <c r="H833" s="8">
        <v>0.77001953379346011</v>
      </c>
      <c r="I833" s="8">
        <v>-2.6167139540882012E-2</v>
      </c>
      <c r="J833" s="9"/>
    </row>
    <row r="834" spans="1:10">
      <c r="A834" s="1">
        <v>46091</v>
      </c>
      <c r="B834" s="7">
        <v>5293443.7602142701</v>
      </c>
      <c r="C834" s="7">
        <v>6781.48</v>
      </c>
      <c r="D834" s="8">
        <v>9.3616924133721469E-4</v>
      </c>
      <c r="E834" s="8">
        <v>0.28530935109682232</v>
      </c>
      <c r="F834" s="8">
        <v>0</v>
      </c>
      <c r="G834" s="8">
        <v>-2.1350826001804712E-3</v>
      </c>
      <c r="H834" s="8">
        <v>0.76624039588487824</v>
      </c>
      <c r="I834" s="8">
        <v>-2.8246353136732183E-2</v>
      </c>
      <c r="J834" s="9"/>
    </row>
    <row r="835" spans="1:10">
      <c r="A835" s="1">
        <v>46092</v>
      </c>
      <c r="B835" s="7">
        <v>5294105.6851446703</v>
      </c>
      <c r="C835" s="7">
        <v>6775.8</v>
      </c>
      <c r="D835" s="8">
        <v>1.2504618172681781E-4</v>
      </c>
      <c r="E835" s="8">
        <v>0.28547007412351477</v>
      </c>
      <c r="F835" s="8">
        <v>0</v>
      </c>
      <c r="G835" s="8">
        <v>-8.3757527855266023E-4</v>
      </c>
      <c r="H835" s="8">
        <v>0.76476103659330397</v>
      </c>
      <c r="I835" s="8">
        <v>-2.9060269968188224E-2</v>
      </c>
      <c r="J835" s="9"/>
    </row>
    <row r="836" spans="1:10">
      <c r="A836" s="1">
        <v>46093</v>
      </c>
      <c r="B836" s="7">
        <v>5292331.6000750698</v>
      </c>
      <c r="C836" s="7">
        <v>6672.62</v>
      </c>
      <c r="D836" s="8">
        <v>-3.3510571475336981E-4</v>
      </c>
      <c r="E836" s="8">
        <v>0.2850393057555316</v>
      </c>
      <c r="F836" s="8">
        <v>-3.3510571475336981E-4</v>
      </c>
      <c r="G836" s="8">
        <v>-1.5227722187786008E-2</v>
      </c>
      <c r="H836" s="8">
        <v>0.73788774580023198</v>
      </c>
      <c r="I836" s="8">
        <v>-4.3845470438196532E-2</v>
      </c>
      <c r="J836" s="9"/>
    </row>
    <row r="837" spans="1:10">
      <c r="A837" s="1">
        <v>46094</v>
      </c>
      <c r="B837" s="7">
        <v>5298882.7470054701</v>
      </c>
      <c r="C837" s="7">
        <v>6632.19</v>
      </c>
      <c r="D837" s="8">
        <v>1.237856473375043E-3</v>
      </c>
      <c r="E837" s="8">
        <v>0.28662999997870253</v>
      </c>
      <c r="F837" s="8">
        <v>0</v>
      </c>
      <c r="G837" s="8">
        <v>-6.0590892333146629E-3</v>
      </c>
      <c r="H837" s="8">
        <v>0.7273577288709443</v>
      </c>
      <c r="I837" s="8">
        <v>-4.9638896053649573E-2</v>
      </c>
      <c r="J837" s="9"/>
    </row>
    <row r="838" spans="1:10">
      <c r="A838" s="1">
        <v>46097</v>
      </c>
      <c r="B838" s="7">
        <v>5307549.1263662698</v>
      </c>
      <c r="C838" s="7">
        <v>6699.38</v>
      </c>
      <c r="D838" s="8">
        <v>1.6355106867946834E-3</v>
      </c>
      <c r="E838" s="8">
        <v>0.28873429709361842</v>
      </c>
      <c r="F838" s="8">
        <v>0</v>
      </c>
      <c r="G838" s="8">
        <v>1.0130891907499606E-2</v>
      </c>
      <c r="H838" s="8">
        <v>0.74485740330771977</v>
      </c>
      <c r="I838" s="8">
        <v>-4.0010890436477098E-2</v>
      </c>
      <c r="J838" s="9"/>
    </row>
    <row r="839" spans="1:10">
      <c r="A839" s="1">
        <v>46098</v>
      </c>
      <c r="B839" s="7">
        <v>5320605.5665182704</v>
      </c>
      <c r="C839" s="7">
        <v>6716.09</v>
      </c>
      <c r="D839" s="8">
        <v>2.4599753749128261E-3</v>
      </c>
      <c r="E839" s="8">
        <v>0.29190455172927421</v>
      </c>
      <c r="F839" s="8">
        <v>0</v>
      </c>
      <c r="G839" s="8">
        <v>2.494260662927017E-3</v>
      </c>
      <c r="H839" s="8">
        <v>0.74920953249120714</v>
      </c>
      <c r="I839" s="8">
        <v>-3.7616427363654448E-2</v>
      </c>
      <c r="J839" s="9"/>
    </row>
    <row r="840" spans="1:10">
      <c r="A840" s="1">
        <v>46099</v>
      </c>
      <c r="B840" s="7">
        <v>5319519.1218790803</v>
      </c>
      <c r="C840" s="7">
        <v>6624.7</v>
      </c>
      <c r="D840" s="8">
        <v>-2.0419567389606819E-4</v>
      </c>
      <c r="E840" s="8">
        <v>0.29164075040872439</v>
      </c>
      <c r="F840" s="8">
        <v>-2.0419567389606819E-4</v>
      </c>
      <c r="G840" s="8">
        <v>-1.3607619909798752E-2</v>
      </c>
      <c r="H840" s="8">
        <v>0.72540695403046995</v>
      </c>
      <c r="I840" s="8">
        <v>-5.071217722752408E-2</v>
      </c>
      <c r="J840" s="9"/>
    </row>
    <row r="841" spans="1:10">
      <c r="A841" s="1">
        <v>46100</v>
      </c>
      <c r="B841" s="7">
        <v>5340313.0454074796</v>
      </c>
      <c r="C841" s="7">
        <v>6606.49</v>
      </c>
      <c r="D841" s="8">
        <v>3.9089855778269289E-3</v>
      </c>
      <c r="E841" s="8">
        <v>0.29668975547380572</v>
      </c>
      <c r="F841" s="8">
        <v>0</v>
      </c>
      <c r="G841" s="8">
        <v>-2.7488037194136616E-3</v>
      </c>
      <c r="H841" s="8">
        <v>0.72066414897772879</v>
      </c>
      <c r="I841" s="8">
        <v>-5.3321583125555239E-2</v>
      </c>
      <c r="J841" s="9"/>
    </row>
    <row r="842" spans="1:10">
      <c r="A842" s="1">
        <v>46101</v>
      </c>
      <c r="B842" s="7">
        <v>5351851.4960422805</v>
      </c>
      <c r="C842" s="7">
        <v>6506.48</v>
      </c>
      <c r="D842" s="8">
        <v>2.1606318836915328E-3</v>
      </c>
      <c r="E842" s="8">
        <v>0.29949142470273871</v>
      </c>
      <c r="F842" s="8">
        <v>0</v>
      </c>
      <c r="G842" s="8">
        <v>-1.5138144460977054E-2</v>
      </c>
      <c r="H842" s="8">
        <v>0.69461648652167973</v>
      </c>
      <c r="I842" s="8">
        <v>-6.765253775828961E-2</v>
      </c>
      <c r="J842" s="9"/>
    </row>
    <row r="843" spans="1:10">
      <c r="A843" s="1">
        <v>46104</v>
      </c>
      <c r="B843" s="7">
        <v>5347264.1245074701</v>
      </c>
      <c r="C843" s="7">
        <v>6581</v>
      </c>
      <c r="D843" s="8">
        <v>-8.571559839062326E-4</v>
      </c>
      <c r="E843" s="8">
        <v>0.29837755785202003</v>
      </c>
      <c r="F843" s="8">
        <v>-8.5715598390612158E-4</v>
      </c>
      <c r="G843" s="8">
        <v>1.1453197427795159E-2</v>
      </c>
      <c r="H843" s="8">
        <v>0.714025263706209</v>
      </c>
      <c r="I843" s="8">
        <v>-5.6974178201931625E-2</v>
      </c>
      <c r="J843" s="9"/>
    </row>
    <row r="844" spans="1:10">
      <c r="A844" s="1">
        <v>46105</v>
      </c>
      <c r="B844" s="7">
        <v>5355207.3636250701</v>
      </c>
      <c r="C844" s="7">
        <v>6556.37</v>
      </c>
      <c r="D844" s="8">
        <v>1.4854772333379174E-3</v>
      </c>
      <c r="E844" s="8">
        <v>0.30030626815448613</v>
      </c>
      <c r="F844" s="8">
        <v>0</v>
      </c>
      <c r="G844" s="8">
        <v>-3.742592311198889E-3</v>
      </c>
      <c r="H844" s="8">
        <v>0.70761036593306148</v>
      </c>
      <c r="I844" s="8">
        <v>-6.0503539391855043E-2</v>
      </c>
      <c r="J844" s="9"/>
    </row>
    <row r="845" spans="1:10">
      <c r="A845" s="1">
        <v>46106</v>
      </c>
      <c r="B845" s="7">
        <v>5360237.4281274704</v>
      </c>
      <c r="C845" s="7">
        <v>6591.9</v>
      </c>
      <c r="D845" s="8">
        <v>9.3928472995585821E-4</v>
      </c>
      <c r="E845" s="8">
        <v>0.30152762597642946</v>
      </c>
      <c r="F845" s="8">
        <v>0</v>
      </c>
      <c r="G845" s="8">
        <v>5.4191572470740912E-3</v>
      </c>
      <c r="H845" s="8">
        <v>0.71686417502278643</v>
      </c>
      <c r="I845" s="8">
        <v>-5.5412260338750019E-2</v>
      </c>
      <c r="J845" s="9"/>
    </row>
    <row r="846" spans="1:10">
      <c r="A846" s="1">
        <v>46107</v>
      </c>
      <c r="B846" s="7">
        <v>5365915.7398098698</v>
      </c>
      <c r="C846" s="7">
        <v>6477.16</v>
      </c>
      <c r="D846" s="8">
        <v>1.0593395830944541E-3</v>
      </c>
      <c r="E846" s="8">
        <v>0.30290638570911721</v>
      </c>
      <c r="F846" s="8">
        <v>0</v>
      </c>
      <c r="G846" s="8">
        <v>-1.7406210652467391E-2</v>
      </c>
      <c r="H846" s="8">
        <v>0.6869800755306652</v>
      </c>
      <c r="I846" s="8">
        <v>-7.1853953515031765E-2</v>
      </c>
      <c r="J846" s="9"/>
    </row>
    <row r="847" spans="1:10">
      <c r="A847" s="1">
        <v>46108</v>
      </c>
      <c r="B847" s="7">
        <v>5376428.8584922701</v>
      </c>
      <c r="C847" s="7">
        <v>6368.85</v>
      </c>
      <c r="D847" s="8">
        <v>1.9592403593673424E-3</v>
      </c>
      <c r="E847" s="8">
        <v>0.305459092484476</v>
      </c>
      <c r="F847" s="8">
        <v>0</v>
      </c>
      <c r="G847" s="8">
        <v>-1.6721834878249076E-2</v>
      </c>
      <c r="H847" s="8">
        <v>0.65877067326474537</v>
      </c>
      <c r="I847" s="8">
        <v>-8.7374258447252995E-2</v>
      </c>
      <c r="J847" s="9"/>
    </row>
    <row r="848" spans="1:10">
      <c r="A848" s="1">
        <v>46111</v>
      </c>
      <c r="B848" s="7">
        <v>5391413.53215307</v>
      </c>
      <c r="C848" s="7">
        <v>6343.72</v>
      </c>
      <c r="D848" s="8">
        <v>2.787105354724595E-3</v>
      </c>
      <c r="E848" s="8">
        <v>0.30909754451151339</v>
      </c>
      <c r="F848" s="8">
        <v>0</v>
      </c>
      <c r="G848" s="8">
        <v>-3.9457672892280193E-3</v>
      </c>
      <c r="H848" s="8">
        <v>0.65222555020184658</v>
      </c>
      <c r="I848" s="8">
        <v>-9.0975267245579361E-2</v>
      </c>
      <c r="J848" s="9"/>
    </row>
    <row r="849" spans="1:10">
      <c r="A849" s="1">
        <v>46112</v>
      </c>
      <c r="B849" s="7">
        <v>5400385.0618194696</v>
      </c>
      <c r="C849" s="7">
        <v>6528.52</v>
      </c>
      <c r="D849" s="8">
        <v>1.6640403509944335E-3</v>
      </c>
      <c r="E849" s="8">
        <v>0.31127593564896827</v>
      </c>
      <c r="F849" s="8">
        <v>0</v>
      </c>
      <c r="G849" s="8">
        <v>2.9131172245937753E-2</v>
      </c>
      <c r="H849" s="8">
        <v>0.70035681729391586</v>
      </c>
      <c r="I849" s="8">
        <v>-6.4494311179892794E-2</v>
      </c>
      <c r="J849" s="9"/>
    </row>
    <row r="850" spans="1:10">
      <c r="A850" s="1">
        <v>46113</v>
      </c>
      <c r="B850" s="7">
        <v>5407144.5098966695</v>
      </c>
      <c r="C850" s="7">
        <v>6575.32</v>
      </c>
      <c r="D850" s="8">
        <v>1.2516603908467872E-3</v>
      </c>
      <c r="E850" s="8">
        <v>0.31291720779909071</v>
      </c>
      <c r="F850" s="8">
        <v>0</v>
      </c>
      <c r="G850" s="8">
        <v>7.1685466231241612E-3</v>
      </c>
      <c r="H850" s="8">
        <v>0.71254590441463428</v>
      </c>
      <c r="I850" s="8">
        <v>-5.7788095033387887E-2</v>
      </c>
      <c r="J850" s="9"/>
    </row>
    <row r="851" spans="1:10">
      <c r="A851" s="1">
        <v>46114</v>
      </c>
      <c r="B851" s="7">
        <v>5410467.2127898699</v>
      </c>
      <c r="C851" s="7">
        <v>6582.69</v>
      </c>
      <c r="D851" s="8">
        <v>6.1450232874649124E-4</v>
      </c>
      <c r="E851" s="8">
        <v>0.31372399848073451</v>
      </c>
      <c r="F851" s="8">
        <v>0</v>
      </c>
      <c r="G851" s="8">
        <v>1.1208579962647125E-3</v>
      </c>
      <c r="H851" s="8">
        <v>0.71446542518556777</v>
      </c>
      <c r="I851" s="8">
        <v>-5.6732009285530349E-2</v>
      </c>
      <c r="J851" s="9"/>
    </row>
    <row r="852" spans="1:10">
      <c r="A852" s="1">
        <v>46115</v>
      </c>
      <c r="B852" s="7">
        <v>5410467.1677034702</v>
      </c>
      <c r="C852" s="7"/>
      <c r="D852" s="8">
        <v>-8.3331804789921193E-9</v>
      </c>
      <c r="E852" s="8">
        <v>0.31372398753323538</v>
      </c>
      <c r="F852" s="8">
        <v>-8.3331804789921193E-9</v>
      </c>
      <c r="G852" s="8"/>
      <c r="H852" s="8">
        <v>0.71446542518556777</v>
      </c>
      <c r="I852" s="8">
        <v>-5.6732009285530349E-2</v>
      </c>
      <c r="J852" s="9"/>
    </row>
    <row r="853" spans="1:10">
      <c r="A853" s="1">
        <v>46118</v>
      </c>
      <c r="B853" s="7">
        <v>5416000.8219178701</v>
      </c>
      <c r="C853" s="7">
        <v>6611.83</v>
      </c>
      <c r="D853" s="8">
        <v>1.0227682828263251E-3</v>
      </c>
      <c r="E853" s="8">
        <v>0.31506762276007261</v>
      </c>
      <c r="F853" s="8">
        <v>0</v>
      </c>
      <c r="G853" s="8">
        <v>4.4267617038020735E-3</v>
      </c>
      <c r="H853" s="8">
        <v>0.72205495507227191</v>
      </c>
      <c r="I853" s="8">
        <v>-5.255638666781326E-2</v>
      </c>
      <c r="J853" s="9"/>
    </row>
    <row r="854" spans="1:10">
      <c r="A854" s="1">
        <v>46119</v>
      </c>
      <c r="B854" s="7">
        <v>5417875.3897786699</v>
      </c>
      <c r="C854" s="7">
        <v>6616.85</v>
      </c>
      <c r="D854" s="8">
        <v>3.461166130576121E-4</v>
      </c>
      <c r="E854" s="8">
        <v>0.31552278951160395</v>
      </c>
      <c r="F854" s="8">
        <v>0</v>
      </c>
      <c r="G854" s="8">
        <v>7.5924517115533163E-4</v>
      </c>
      <c r="H854" s="8">
        <v>0.7233624169813746</v>
      </c>
      <c r="I854" s="8">
        <v>-5.1837044679448829E-2</v>
      </c>
      <c r="J854" s="9"/>
    </row>
    <row r="855" spans="1:10">
      <c r="A855" s="1">
        <v>46120</v>
      </c>
      <c r="B855" s="7">
        <v>5431745.4676466798</v>
      </c>
      <c r="C855" s="7">
        <v>6782.81</v>
      </c>
      <c r="D855" s="8">
        <v>2.5600584860583364E-3</v>
      </c>
      <c r="E855" s="8">
        <v>0.3188906047924962</v>
      </c>
      <c r="F855" s="8">
        <v>0</v>
      </c>
      <c r="G855" s="8">
        <v>2.5081420917808295E-2</v>
      </c>
      <c r="H855" s="8">
        <v>0.76658679515561601</v>
      </c>
      <c r="I855" s="8">
        <v>-2.8055770498380928E-2</v>
      </c>
      <c r="J855" s="9"/>
    </row>
    <row r="856" spans="1:10">
      <c r="A856" s="1">
        <v>46121</v>
      </c>
      <c r="B856" s="7">
        <v>5436484.3172894698</v>
      </c>
      <c r="C856" s="7">
        <v>6824.66</v>
      </c>
      <c r="D856" s="8">
        <v>8.7243588106544756E-4</v>
      </c>
      <c r="E856" s="8">
        <v>0.32004125227931723</v>
      </c>
      <c r="F856" s="8">
        <v>0</v>
      </c>
      <c r="G856" s="8">
        <v>6.1700091849836713E-3</v>
      </c>
      <c r="H856" s="8">
        <v>0.77748665190779698</v>
      </c>
      <c r="I856" s="8">
        <v>-2.2058865675064099E-2</v>
      </c>
      <c r="J856" s="9"/>
    </row>
    <row r="857" spans="1:10">
      <c r="A857" s="1">
        <v>46122</v>
      </c>
      <c r="B857" s="7">
        <v>5442750.8514038697</v>
      </c>
      <c r="C857" s="7">
        <v>6816.89</v>
      </c>
      <c r="D857" s="8">
        <v>1.1526813559399329E-3</v>
      </c>
      <c r="E857" s="8">
        <v>0.32156283921989126</v>
      </c>
      <c r="F857" s="8">
        <v>0</v>
      </c>
      <c r="G857" s="8">
        <v>-1.138518255854426E-3</v>
      </c>
      <c r="H857" s="8">
        <v>0.77546295090506234</v>
      </c>
      <c r="I857" s="8">
        <v>-2.3172269509644017E-2</v>
      </c>
      <c r="J857" s="9"/>
    </row>
    <row r="858" spans="1:10">
      <c r="A858" s="1">
        <v>46125</v>
      </c>
      <c r="B858" s="7">
        <v>5438906.9242110699</v>
      </c>
      <c r="C858" s="7">
        <v>6886.24</v>
      </c>
      <c r="D858" s="8">
        <v>-7.0624713453648624E-4</v>
      </c>
      <c r="E858" s="8">
        <v>0.32062948925158241</v>
      </c>
      <c r="F858" s="8">
        <v>-7.0624713453637522E-4</v>
      </c>
      <c r="G858" s="8">
        <v>1.0173260827151198E-2</v>
      </c>
      <c r="H858" s="8">
        <v>0.79352519859356319</v>
      </c>
      <c r="I858" s="8">
        <v>-1.3234746224171423E-2</v>
      </c>
      <c r="J858" s="9"/>
    </row>
    <row r="859" spans="1:10">
      <c r="A859" s="1">
        <v>46126</v>
      </c>
      <c r="B859" s="7">
        <v>5446909.1648930702</v>
      </c>
      <c r="C859" s="7">
        <v>6967.38</v>
      </c>
      <c r="D859" s="8">
        <v>1.4712957573108643E-3</v>
      </c>
      <c r="E859" s="8">
        <v>0.32257252581609785</v>
      </c>
      <c r="F859" s="8">
        <v>0</v>
      </c>
      <c r="G859" s="8">
        <v>1.1782917818722538E-2</v>
      </c>
      <c r="H859" s="8">
        <v>0.81465815861439905</v>
      </c>
      <c r="I859" s="8">
        <v>-1.6077723325600424E-3</v>
      </c>
      <c r="J859" s="9"/>
    </row>
    <row r="860" spans="1:10">
      <c r="A860" s="1">
        <v>46127</v>
      </c>
      <c r="B860" s="7">
        <v>5449669.3779394701</v>
      </c>
      <c r="C860" s="7">
        <v>7022.95</v>
      </c>
      <c r="D860" s="8">
        <v>5.067484995326943E-4</v>
      </c>
      <c r="E860" s="8">
        <v>0.32324273745907828</v>
      </c>
      <c r="F860" s="8">
        <v>0</v>
      </c>
      <c r="G860" s="8">
        <v>7.9757383693725981E-3</v>
      </c>
      <c r="H860" s="8">
        <v>0.82913139731735486</v>
      </c>
      <c r="I860" s="8">
        <v>0</v>
      </c>
      <c r="J860" s="9"/>
    </row>
    <row r="861" spans="1:10">
      <c r="A861" s="1">
        <v>46128</v>
      </c>
      <c r="B861" s="7">
        <v>5467983.9369434696</v>
      </c>
      <c r="C861" s="7">
        <v>7041.28</v>
      </c>
      <c r="D861" s="8">
        <v>3.360673415920834E-3</v>
      </c>
      <c r="E861" s="8">
        <v>0.32768972414966724</v>
      </c>
      <c r="F861" s="8">
        <v>0</v>
      </c>
      <c r="G861" s="8">
        <v>2.6100143102256723E-3</v>
      </c>
      <c r="H861" s="8">
        <v>0.83390545643963621</v>
      </c>
      <c r="I861" s="8">
        <v>0</v>
      </c>
      <c r="J861" s="9"/>
    </row>
    <row r="862" spans="1:10">
      <c r="A862" s="1">
        <v>46129</v>
      </c>
      <c r="B862" s="7">
        <v>5450588.1883538701</v>
      </c>
      <c r="C862" s="7">
        <v>7126.06</v>
      </c>
      <c r="D862" s="8">
        <v>-3.1813825333443235E-3</v>
      </c>
      <c r="E862" s="8">
        <v>0.3234658352515567</v>
      </c>
      <c r="F862" s="8">
        <v>-3.1813825333443235E-3</v>
      </c>
      <c r="G862" s="8">
        <v>1.2040424468278577E-2</v>
      </c>
      <c r="H862" s="8">
        <v>0.85598645656986161</v>
      </c>
      <c r="I862" s="8">
        <v>0</v>
      </c>
      <c r="J862" s="9"/>
    </row>
    <row r="863" spans="1:10">
      <c r="A863" s="1">
        <v>46132</v>
      </c>
      <c r="B863" s="7">
        <v>5465676.9293110697</v>
      </c>
      <c r="C863" s="7">
        <v>7109.14</v>
      </c>
      <c r="D863" s="8">
        <v>2.7682775575375018E-3</v>
      </c>
      <c r="E863" s="8">
        <v>0.32712955602145111</v>
      </c>
      <c r="F863" s="8">
        <v>-4.2191192567597735E-4</v>
      </c>
      <c r="G863" s="8">
        <v>-2.3743836004749275E-3</v>
      </c>
      <c r="H863" s="8">
        <v>0.85157963276467852</v>
      </c>
      <c r="I863" s="8">
        <v>-2.3743836004749275E-3</v>
      </c>
      <c r="J863" s="9"/>
    </row>
    <row r="864" spans="1:10">
      <c r="A864" s="1">
        <v>46133</v>
      </c>
      <c r="B864" s="7">
        <v>5423577.1310110698</v>
      </c>
      <c r="C864" s="7">
        <v>7064.01</v>
      </c>
      <c r="D864" s="8">
        <v>-7.7025771637231344E-3</v>
      </c>
      <c r="E864" s="8">
        <v>0.31690723820993827</v>
      </c>
      <c r="F864" s="8">
        <v>-8.1212392802352262E-3</v>
      </c>
      <c r="G864" s="8">
        <v>-6.3481658822305276E-3</v>
      </c>
      <c r="H864" s="8">
        <v>0.8398254981117288</v>
      </c>
      <c r="I864" s="8">
        <v>-8.70747650174164E-3</v>
      </c>
      <c r="J864" s="9"/>
    </row>
    <row r="865" spans="1:10">
      <c r="A865" s="1">
        <v>46134</v>
      </c>
      <c r="B865" s="7">
        <v>5463254.9067430701</v>
      </c>
      <c r="C865" s="7">
        <v>7137.9</v>
      </c>
      <c r="D865" s="8">
        <v>7.315794497533723E-3</v>
      </c>
      <c r="E865" s="8">
        <v>0.32654146093699676</v>
      </c>
      <c r="F865" s="8">
        <v>-8.6485810034109267E-4</v>
      </c>
      <c r="G865" s="8">
        <v>1.0460064467632257E-2</v>
      </c>
      <c r="H865" s="8">
        <v>0.85907019143117114</v>
      </c>
      <c r="I865" s="8">
        <v>0</v>
      </c>
      <c r="J865" s="9"/>
    </row>
    <row r="866" spans="1:10">
      <c r="A866" s="1">
        <v>46135</v>
      </c>
      <c r="B866" s="7">
        <v>5467476.1199502796</v>
      </c>
      <c r="C866" s="7">
        <v>7108.4</v>
      </c>
      <c r="D866" s="8">
        <v>7.7265536374659938E-4</v>
      </c>
      <c r="E866" s="8">
        <v>0.32756642031202188</v>
      </c>
      <c r="F866" s="8">
        <v>-9.2870973844694227E-5</v>
      </c>
      <c r="G866" s="8">
        <v>-4.1328682105381542E-3</v>
      </c>
      <c r="H866" s="8">
        <v>0.85138689933584621</v>
      </c>
      <c r="I866" s="8">
        <v>-4.1328682105381542E-3</v>
      </c>
      <c r="J866" s="9"/>
    </row>
    <row r="867" spans="1:10">
      <c r="A867" s="1">
        <v>46136</v>
      </c>
      <c r="B867" s="7">
        <v>5473337.4757322799</v>
      </c>
      <c r="C867" s="7">
        <v>7165.08</v>
      </c>
      <c r="D867" s="8">
        <v>1.0720404906046088E-3</v>
      </c>
      <c r="E867" s="8">
        <v>0.32898962526856335</v>
      </c>
      <c r="F867" s="8">
        <v>0</v>
      </c>
      <c r="G867" s="8">
        <v>7.9736649597659248E-3</v>
      </c>
      <c r="H867" s="8">
        <v>0.86614923818205014</v>
      </c>
      <c r="I867" s="8">
        <v>0</v>
      </c>
      <c r="J867" s="9"/>
    </row>
    <row r="868" spans="1:10">
      <c r="A868" s="1">
        <v>46139</v>
      </c>
      <c r="B868" s="7">
        <v>5490879.36777147</v>
      </c>
      <c r="C868" s="7">
        <v>7173.91</v>
      </c>
      <c r="D868" s="8">
        <v>3.2049717593638505E-3</v>
      </c>
      <c r="E868" s="8">
        <v>0.33324899948603659</v>
      </c>
      <c r="F868" s="8">
        <v>0</v>
      </c>
      <c r="G868" s="8">
        <v>1.2323658633259793E-3</v>
      </c>
      <c r="H868" s="8">
        <v>0.8684490167990575</v>
      </c>
      <c r="I868" s="8">
        <v>0</v>
      </c>
      <c r="J868" s="9"/>
    </row>
    <row r="869" spans="1:10">
      <c r="A869" s="1">
        <v>46140</v>
      </c>
      <c r="B869" s="7">
        <v>5503456.8491854696</v>
      </c>
      <c r="C869" s="7">
        <v>7138.8</v>
      </c>
      <c r="D869" s="8">
        <v>2.2906133192113209E-3</v>
      </c>
      <c r="E869" s="8">
        <v>0.33630295740208438</v>
      </c>
      <c r="F869" s="8">
        <v>0</v>
      </c>
      <c r="G869" s="8">
        <v>-4.8941232884158747E-3</v>
      </c>
      <c r="H869" s="8">
        <v>0.85930459695272354</v>
      </c>
      <c r="I869" s="8">
        <v>-4.8941232884158747E-3</v>
      </c>
      <c r="J869" s="9"/>
    </row>
    <row r="870" spans="1:10">
      <c r="A870" s="1">
        <v>46141</v>
      </c>
      <c r="B870" s="7">
        <v>5504823.5844354704</v>
      </c>
      <c r="C870" s="7">
        <v>7135.95</v>
      </c>
      <c r="D870" s="8">
        <v>2.4834123123951279E-4</v>
      </c>
      <c r="E870" s="8">
        <v>0.33663481652383465</v>
      </c>
      <c r="F870" s="8">
        <v>0</v>
      </c>
      <c r="G870" s="8">
        <v>-3.9922676080017538E-4</v>
      </c>
      <c r="H870" s="8">
        <v>0.85856231280114126</v>
      </c>
      <c r="I870" s="8">
        <v>-5.2913961842285806E-3</v>
      </c>
      <c r="J870" s="9"/>
    </row>
    <row r="871" spans="1:10">
      <c r="A871" s="1">
        <v>46142</v>
      </c>
      <c r="B871" s="7">
        <v>5496685.0683354698</v>
      </c>
      <c r="C871" s="7">
        <v>7209.01</v>
      </c>
      <c r="D871" s="8">
        <v>-1.4784335910439372E-3</v>
      </c>
      <c r="E871" s="8">
        <v>0.33465869071212695</v>
      </c>
      <c r="F871" s="8">
        <v>-1.4784335910439372E-3</v>
      </c>
      <c r="G871" s="8">
        <v>1.0238300436522074E-2</v>
      </c>
      <c r="H871" s="8">
        <v>0.87759083213959665</v>
      </c>
      <c r="I871" s="8">
        <v>0</v>
      </c>
      <c r="J871" s="9"/>
    </row>
    <row r="872" spans="1:10">
      <c r="A872" s="1">
        <v>46143</v>
      </c>
      <c r="B872" s="7">
        <v>5499495.2223354699</v>
      </c>
      <c r="C872" s="7">
        <v>7230.12</v>
      </c>
      <c r="D872" s="8">
        <v>5.1124522599788058E-4</v>
      </c>
      <c r="E872" s="8">
        <v>0.33534102859609005</v>
      </c>
      <c r="F872" s="8">
        <v>-9.6794420716150853E-4</v>
      </c>
      <c r="G872" s="8">
        <v>2.9282800273546794E-3</v>
      </c>
      <c r="H872" s="8">
        <v>0.88308894387289527</v>
      </c>
      <c r="I872" s="8">
        <v>0</v>
      </c>
      <c r="J872" s="9"/>
    </row>
    <row r="873" spans="1:10">
      <c r="A873" s="1">
        <v>46146</v>
      </c>
      <c r="B873" s="7">
        <v>5496837.8847104805</v>
      </c>
      <c r="C873" s="7">
        <v>7200.75</v>
      </c>
      <c r="D873" s="8">
        <v>-4.8319664215668023E-4</v>
      </c>
      <c r="E873" s="8">
        <v>0.3346957962949384</v>
      </c>
      <c r="F873" s="8">
        <v>-1.4506731419274832E-3</v>
      </c>
      <c r="G873" s="8">
        <v>-4.0621732419379164E-3</v>
      </c>
      <c r="H873" s="8">
        <v>0.87543951035290557</v>
      </c>
      <c r="I873" s="8">
        <v>-4.0621732419379164E-3</v>
      </c>
      <c r="J873" s="9"/>
    </row>
    <row r="874" spans="1:10">
      <c r="A874" s="1">
        <v>46147</v>
      </c>
      <c r="B874" s="7">
        <v>5498332.8983875699</v>
      </c>
      <c r="C874" s="7">
        <v>7259.22</v>
      </c>
      <c r="D874" s="8">
        <v>2.719770363335261E-4</v>
      </c>
      <c r="E874" s="8">
        <v>0.33505880290202161</v>
      </c>
      <c r="F874" s="8">
        <v>-1.1790906553756919E-3</v>
      </c>
      <c r="G874" s="8">
        <v>8.1199875013020506E-3</v>
      </c>
      <c r="H874" s="8">
        <v>0.89066805573641927</v>
      </c>
      <c r="I874" s="8">
        <v>0</v>
      </c>
      <c r="J874" s="9"/>
    </row>
    <row r="875" spans="1:10">
      <c r="A875" s="1">
        <v>46148</v>
      </c>
      <c r="B875" s="7">
        <v>5475898.24800367</v>
      </c>
      <c r="C875" s="7">
        <v>7365.12</v>
      </c>
      <c r="D875" s="8">
        <v>-4.0802641088681924E-3</v>
      </c>
      <c r="E875" s="8">
        <v>0.32961141038531205</v>
      </c>
      <c r="F875" s="8">
        <v>-5.2545437629615277E-3</v>
      </c>
      <c r="G875" s="8">
        <v>1.4588344202269621E-2</v>
      </c>
      <c r="H875" s="8">
        <v>0.9182497721057381</v>
      </c>
      <c r="I875" s="8">
        <v>0</v>
      </c>
      <c r="J875" s="9"/>
    </row>
    <row r="876" spans="1:10">
      <c r="A876" s="1">
        <v>46149</v>
      </c>
      <c r="B876" s="7">
        <v>5489173.0780841699</v>
      </c>
      <c r="C876" s="7">
        <v>7337.11</v>
      </c>
      <c r="D876" s="8">
        <v>2.4242287711133681E-3</v>
      </c>
      <c r="E876" s="8">
        <v>0.33283469262076881</v>
      </c>
      <c r="F876" s="8">
        <v>-2.8430532080173654E-3</v>
      </c>
      <c r="G876" s="8">
        <v>-3.8030609141467275E-3</v>
      </c>
      <c r="H876" s="8">
        <v>0.91095455137387193</v>
      </c>
      <c r="I876" s="8">
        <v>-3.8030609141467275E-3</v>
      </c>
      <c r="J876" s="9"/>
    </row>
    <row r="877" spans="1:10">
      <c r="A877" s="1">
        <v>46150</v>
      </c>
      <c r="B877" s="7">
        <v>5487558.4410307799</v>
      </c>
      <c r="C877" s="7">
        <v>7398.93</v>
      </c>
      <c r="D877" s="8">
        <v>-2.9414941566274777E-4</v>
      </c>
      <c r="E877" s="8">
        <v>0.33244264007475932</v>
      </c>
      <c r="F877" s="8">
        <v>-3.1363663412403708E-3</v>
      </c>
      <c r="G877" s="8">
        <v>8.4256607846959763E-3</v>
      </c>
      <c r="H877" s="8">
        <v>0.92705560619871896</v>
      </c>
      <c r="I877" s="8">
        <v>0</v>
      </c>
      <c r="J877" s="9"/>
    </row>
    <row r="878" spans="1:10">
      <c r="A878" s="1">
        <v>46153</v>
      </c>
      <c r="B878" s="7">
        <v>5490099.8326468701</v>
      </c>
      <c r="C878" s="7">
        <v>7412.84</v>
      </c>
      <c r="D878" s="8">
        <v>4.6311882477434452E-4</v>
      </c>
      <c r="E878" s="8">
        <v>0.33305971934430989</v>
      </c>
      <c r="F878" s="8">
        <v>-2.6747000267600685E-3</v>
      </c>
      <c r="G878" s="8">
        <v>1.8800015677942206E-3</v>
      </c>
      <c r="H878" s="8">
        <v>0.93067847375959922</v>
      </c>
      <c r="I878" s="8">
        <v>0</v>
      </c>
      <c r="J878" s="9"/>
    </row>
    <row r="879" spans="1:10">
      <c r="A879" s="1">
        <v>46154</v>
      </c>
      <c r="B879" s="7">
        <v>5500997.0432807701</v>
      </c>
      <c r="C879" s="7">
        <v>7400.96</v>
      </c>
      <c r="D879" s="8">
        <v>1.9848838757174914E-3</v>
      </c>
      <c r="E879" s="8">
        <v>0.33570568808660495</v>
      </c>
      <c r="F879" s="8">
        <v>-6.9512511999803017E-4</v>
      </c>
      <c r="G879" s="8">
        <v>-1.6026246350926421E-3</v>
      </c>
      <c r="H879" s="8">
        <v>0.92758432087510911</v>
      </c>
      <c r="I879" s="8">
        <v>-1.6026246350926421E-3</v>
      </c>
      <c r="J879" s="9"/>
    </row>
    <row r="880" spans="1:10">
      <c r="A880" s="1">
        <v>46155</v>
      </c>
      <c r="B880" s="7">
        <v>5497402.7685485696</v>
      </c>
      <c r="C880" s="7">
        <v>7444.25</v>
      </c>
      <c r="D880" s="8">
        <v>-6.5338605055076382E-4</v>
      </c>
      <c r="E880" s="8">
        <v>0.33483295662236778</v>
      </c>
      <c r="F880" s="8">
        <v>-1.3480569854921187E-3</v>
      </c>
      <c r="G880" s="8">
        <v>5.8492411795225685E-3</v>
      </c>
      <c r="H880" s="8">
        <v>0.93885922646177389</v>
      </c>
      <c r="I880" s="8">
        <v>0</v>
      </c>
      <c r="J880" s="9"/>
    </row>
    <row r="881" spans="1:10">
      <c r="A881" s="1">
        <v>46156</v>
      </c>
      <c r="B881" s="7">
        <v>5495461.2895841701</v>
      </c>
      <c r="C881" s="7">
        <v>7501.24</v>
      </c>
      <c r="D881" s="8">
        <v>-3.5316294732978815E-4</v>
      </c>
      <c r="E881" s="8">
        <v>0.33436154308121413</v>
      </c>
      <c r="F881" s="8">
        <v>-1.7007438490436178E-3</v>
      </c>
      <c r="G881" s="8">
        <v>7.6555730933269839E-3</v>
      </c>
      <c r="H881" s="8">
        <v>0.95370230498762343</v>
      </c>
      <c r="I881" s="8">
        <v>0</v>
      </c>
      <c r="J881" s="9"/>
    </row>
    <row r="882" spans="1:10">
      <c r="A882" s="1">
        <v>46157</v>
      </c>
      <c r="B882" s="7">
        <v>5497465.5842985697</v>
      </c>
      <c r="C882" s="7">
        <v>7408.5</v>
      </c>
      <c r="D882" s="8">
        <v>3.6471819357530855E-4</v>
      </c>
      <c r="E882" s="8">
        <v>0.33484820901278312</v>
      </c>
      <c r="F882" s="8">
        <v>-1.3366459476926718E-3</v>
      </c>
      <c r="G882" s="8">
        <v>-1.236328926950736E-2</v>
      </c>
      <c r="H882" s="8">
        <v>0.92954811824455819</v>
      </c>
      <c r="I882" s="8">
        <v>-1.236328926950736E-2</v>
      </c>
      <c r="J882" s="9"/>
    </row>
    <row r="883" spans="1:10">
      <c r="A883" s="1">
        <v>46160</v>
      </c>
      <c r="B883" s="7">
        <v>5487808.2242985796</v>
      </c>
      <c r="C883" s="7">
        <v>7403.05</v>
      </c>
      <c r="D883" s="8">
        <v>-1.756693125569142E-3</v>
      </c>
      <c r="E883" s="8">
        <v>0.33250329034033199</v>
      </c>
      <c r="F883" s="8">
        <v>-3.0909909965142202E-3</v>
      </c>
      <c r="G883" s="8">
        <v>-7.3564149287974612E-4</v>
      </c>
      <c r="H883" s="8">
        <v>0.92812866258626947</v>
      </c>
      <c r="I883" s="8">
        <v>-1.3089835813811956E-2</v>
      </c>
      <c r="J883" s="9"/>
    </row>
    <row r="884" spans="1:10">
      <c r="A884" s="1">
        <v>46161</v>
      </c>
      <c r="B884" s="7">
        <v>5496400.6724680699</v>
      </c>
      <c r="C884" s="7">
        <v>7353.61</v>
      </c>
      <c r="D884" s="8">
        <v>1.5657340450501156E-3</v>
      </c>
      <c r="E884" s="8">
        <v>0.33458963610715919</v>
      </c>
      <c r="F884" s="8">
        <v>-1.5300966213003253E-3</v>
      </c>
      <c r="G884" s="8">
        <v>-6.6783285267559833E-3</v>
      </c>
      <c r="H884" s="8">
        <v>0.91525198593566381</v>
      </c>
      <c r="I884" s="8">
        <v>-1.9680746116641945E-2</v>
      </c>
      <c r="J884" s="9"/>
    </row>
    <row r="885" spans="1:10">
      <c r="A885" s="1">
        <v>46162</v>
      </c>
      <c r="B885" s="7">
        <v>5511058.3294680696</v>
      </c>
      <c r="C885" s="7">
        <v>7432.97</v>
      </c>
      <c r="D885" s="8">
        <v>2.6667737440286832E-3</v>
      </c>
      <c r="E885" s="8">
        <v>0.33814868470778259</v>
      </c>
      <c r="F885" s="8">
        <v>0</v>
      </c>
      <c r="G885" s="8">
        <v>1.0791978361648358E-2</v>
      </c>
      <c r="H885" s="8">
        <v>0.9359213439249856</v>
      </c>
      <c r="I885" s="8">
        <v>-9.1011619412254552E-3</v>
      </c>
      <c r="J885" s="9"/>
    </row>
    <row r="886" spans="1:10">
      <c r="A886" s="1">
        <v>46163</v>
      </c>
      <c r="B886" s="7">
        <v>5512113.1771019697</v>
      </c>
      <c r="C886" s="7">
        <v>7445.72</v>
      </c>
      <c r="D886" s="8">
        <v>1.9140563769037833E-4</v>
      </c>
      <c r="E886" s="8">
        <v>0.33840481391010369</v>
      </c>
      <c r="F886" s="8">
        <v>0</v>
      </c>
      <c r="G886" s="8">
        <v>1.7153304802790537E-3</v>
      </c>
      <c r="H886" s="8">
        <v>0.93924208881364302</v>
      </c>
      <c r="I886" s="8">
        <v>-7.4014429614300825E-3</v>
      </c>
      <c r="J886" s="9"/>
    </row>
    <row r="887" spans="1:10">
      <c r="A887" s="1">
        <v>46164</v>
      </c>
      <c r="B887" s="7">
        <v>5519755.2958697705</v>
      </c>
      <c r="C887" s="7">
        <v>7473.47</v>
      </c>
      <c r="D887" s="8">
        <v>1.3864226880440089E-3</v>
      </c>
      <c r="E887" s="8">
        <v>0.34026040870989593</v>
      </c>
      <c r="F887" s="8">
        <v>0</v>
      </c>
      <c r="G887" s="8">
        <v>3.7269733484470713E-3</v>
      </c>
      <c r="H887" s="8">
        <v>0.9464695923948383</v>
      </c>
      <c r="I887" s="8">
        <v>-3.7020545936403693E-3</v>
      </c>
      <c r="J887" s="9"/>
    </row>
    <row r="888" spans="1:10">
      <c r="A888" s="1">
        <v>46167</v>
      </c>
      <c r="B888" s="7">
        <v>5519755.2732358696</v>
      </c>
      <c r="C888" s="7"/>
      <c r="D888" s="8">
        <v>-4.1005261408599836E-9</v>
      </c>
      <c r="E888" s="8">
        <v>0.34026040321412299</v>
      </c>
      <c r="F888" s="8">
        <v>-4.100526251882286E-9</v>
      </c>
      <c r="G888" s="8"/>
      <c r="H888" s="8">
        <v>0.9464695923948383</v>
      </c>
      <c r="I888" s="8">
        <v>-3.7020545936403693E-3</v>
      </c>
      <c r="J888" s="9"/>
    </row>
    <row r="889" spans="1:10">
      <c r="A889" s="1">
        <v>46168</v>
      </c>
      <c r="B889" s="7">
        <v>5536009.0556375701</v>
      </c>
      <c r="C889" s="7">
        <v>7519.12</v>
      </c>
      <c r="D889" s="8">
        <v>2.944656347449337E-3</v>
      </c>
      <c r="E889" s="8">
        <v>0.34420700951768257</v>
      </c>
      <c r="F889" s="8">
        <v>0</v>
      </c>
      <c r="G889" s="8">
        <v>6.1082736667170678E-3</v>
      </c>
      <c r="H889" s="8">
        <v>0.95835916134912913</v>
      </c>
      <c r="I889" s="8">
        <v>0</v>
      </c>
      <c r="J889" s="9"/>
    </row>
    <row r="890" spans="1:10">
      <c r="A890" s="1">
        <v>46169</v>
      </c>
      <c r="B890" s="7">
        <v>5545578.2634714702</v>
      </c>
      <c r="C890" s="7">
        <v>7520.36</v>
      </c>
      <c r="D890" s="8">
        <v>1.7285390500139108E-3</v>
      </c>
      <c r="E890" s="8">
        <v>0.34653052382493632</v>
      </c>
      <c r="F890" s="8">
        <v>0</v>
      </c>
      <c r="G890" s="8">
        <v>1.6491291534115327E-4</v>
      </c>
      <c r="H890" s="8">
        <v>0.95868212006771225</v>
      </c>
      <c r="I890" s="8">
        <v>0</v>
      </c>
      <c r="J890" s="9"/>
    </row>
    <row r="891" spans="1:10">
      <c r="A891" s="1">
        <v>46170</v>
      </c>
      <c r="B891" s="7">
        <v>5528226.3850079803</v>
      </c>
      <c r="C891" s="7">
        <v>7563.63</v>
      </c>
      <c r="D891" s="8">
        <v>-3.1289574574731027E-3</v>
      </c>
      <c r="E891" s="8">
        <v>0.3423172871006992</v>
      </c>
      <c r="F891" s="8">
        <v>-3.1289574574731027E-3</v>
      </c>
      <c r="G891" s="8">
        <v>5.7537139179508756E-3</v>
      </c>
      <c r="H891" s="8">
        <v>0.9699518166427874</v>
      </c>
      <c r="I891" s="8">
        <v>0</v>
      </c>
      <c r="J891" s="9"/>
    </row>
    <row r="892" spans="1:10">
      <c r="A892" s="1">
        <v>46171</v>
      </c>
      <c r="B892" s="7">
        <v>5531606.4153254796</v>
      </c>
      <c r="C892" s="7">
        <v>7580.06</v>
      </c>
      <c r="D892" s="8">
        <v>6.1141315172363875E-4</v>
      </c>
      <c r="E892" s="8">
        <v>0.34313799754381846</v>
      </c>
      <c r="F892" s="8">
        <v>-2.5194573914901763E-3</v>
      </c>
      <c r="G892" s="8">
        <v>2.1722374045267667E-3</v>
      </c>
      <c r="H892" s="8">
        <v>0.97423101966401426</v>
      </c>
      <c r="I892" s="8">
        <v>0</v>
      </c>
      <c r="J892" s="9"/>
    </row>
    <row r="893" spans="1:10">
      <c r="A893" s="1">
        <v>46174</v>
      </c>
      <c r="B893" s="7">
        <v>5545176.2642889703</v>
      </c>
      <c r="C893" s="7">
        <v>7599.96</v>
      </c>
      <c r="D893" s="8">
        <v>2.4531479546150425E-3</v>
      </c>
      <c r="E893" s="8">
        <v>0.34643291377525887</v>
      </c>
      <c r="F893" s="8">
        <v>-7.2490038621753072E-5</v>
      </c>
      <c r="G893" s="8">
        <v>2.6253090344929841E-3</v>
      </c>
      <c r="H893" s="8">
        <v>0.97941398619611442</v>
      </c>
      <c r="I893" s="8">
        <v>0</v>
      </c>
      <c r="J893" s="9"/>
    </row>
    <row r="894" spans="1:10">
      <c r="A894" s="1">
        <v>46175</v>
      </c>
      <c r="B894" s="7">
        <v>5549074.1278254697</v>
      </c>
      <c r="C894" s="7">
        <v>7609.78</v>
      </c>
      <c r="D894" s="8">
        <v>7.0292869887689235E-4</v>
      </c>
      <c r="E894" s="8">
        <v>0.34737936011146386</v>
      </c>
      <c r="F894" s="8">
        <v>0</v>
      </c>
      <c r="G894" s="8">
        <v>1.2921120637476857E-3</v>
      </c>
      <c r="H894" s="8">
        <v>0.98197161088682927</v>
      </c>
      <c r="I894" s="8">
        <v>0</v>
      </c>
      <c r="J894" s="9"/>
    </row>
    <row r="895" spans="1:10">
      <c r="A895" s="1">
        <v>46176</v>
      </c>
      <c r="B895" s="7">
        <v>5566157.1660094699</v>
      </c>
      <c r="C895" s="7">
        <v>7553.68</v>
      </c>
      <c r="D895" s="8">
        <v>3.078538471551262E-3</v>
      </c>
      <c r="E895" s="8">
        <v>0.35152731930734116</v>
      </c>
      <c r="F895" s="8">
        <v>0</v>
      </c>
      <c r="G895" s="8">
        <v>-7.3720922286846235E-3</v>
      </c>
      <c r="H895" s="8">
        <v>0.96736033337673688</v>
      </c>
      <c r="I895" s="8">
        <v>-7.3720922286846235E-3</v>
      </c>
      <c r="J895" s="9"/>
    </row>
    <row r="896" spans="1:10">
      <c r="A896" s="1">
        <v>46177</v>
      </c>
      <c r="B896" s="7">
        <v>5566943.6608390696</v>
      </c>
      <c r="C896" s="7">
        <v>7584.31</v>
      </c>
      <c r="D896" s="8">
        <v>1.4129942905727333E-4</v>
      </c>
      <c r="E896" s="8">
        <v>0.35171828934591454</v>
      </c>
      <c r="F896" s="8">
        <v>0</v>
      </c>
      <c r="G896" s="8">
        <v>4.0549771766873466E-3</v>
      </c>
      <c r="H896" s="8">
        <v>0.97533793462689955</v>
      </c>
      <c r="I896" s="8">
        <v>-3.347008717729083E-3</v>
      </c>
      <c r="J896" s="9"/>
    </row>
    <row r="897" spans="1:10">
      <c r="A897" s="1">
        <v>46178</v>
      </c>
      <c r="B897" s="7">
        <v>5576233.8496089699</v>
      </c>
      <c r="C897" s="7">
        <v>7383.74</v>
      </c>
      <c r="D897" s="8">
        <v>1.668813147015058E-3</v>
      </c>
      <c r="E897" s="8">
        <v>0.35397405459823572</v>
      </c>
      <c r="F897" s="8">
        <v>0</v>
      </c>
      <c r="G897" s="8">
        <v>-2.6445385275654654E-2</v>
      </c>
      <c r="H897" s="8">
        <v>0.92309936189607522</v>
      </c>
      <c r="I897" s="8">
        <v>-2.9703881058322446E-2</v>
      </c>
      <c r="J897" s="9"/>
    </row>
    <row r="898" spans="1:10">
      <c r="A898" s="1">
        <v>46181</v>
      </c>
      <c r="B898" s="7">
        <v>5576783.8035094701</v>
      </c>
      <c r="C898" s="7">
        <v>7405.73</v>
      </c>
      <c r="D898" s="8">
        <v>9.8624612118625166E-5</v>
      </c>
      <c r="E898" s="8">
        <v>0.35410758976418921</v>
      </c>
      <c r="F898" s="8">
        <v>0</v>
      </c>
      <c r="G898" s="8">
        <v>2.9781655367062676E-3</v>
      </c>
      <c r="H898" s="8">
        <v>0.92882667013933595</v>
      </c>
      <c r="I898" s="8">
        <v>-2.681417859649049E-2</v>
      </c>
      <c r="J898" s="9"/>
    </row>
    <row r="899" spans="1:10">
      <c r="A899" s="1">
        <v>46182</v>
      </c>
      <c r="B899" s="7">
        <v>5508240.0874895798</v>
      </c>
      <c r="C899" s="7">
        <v>7386.65</v>
      </c>
      <c r="D899" s="8">
        <v>-1.2290904298057237E-2</v>
      </c>
      <c r="E899" s="8">
        <v>0.33746438296912462</v>
      </c>
      <c r="F899" s="8">
        <v>-1.2290904298057237E-2</v>
      </c>
      <c r="G899" s="8">
        <v>-2.5763834220259296E-3</v>
      </c>
      <c r="H899" s="8">
        <v>0.92385727308242749</v>
      </c>
      <c r="I899" s="8">
        <v>-2.9321478413305124E-2</v>
      </c>
      <c r="J899" s="9"/>
    </row>
    <row r="900" spans="1:10">
      <c r="A900" s="1">
        <v>46183</v>
      </c>
      <c r="B900" s="7">
        <v>5508587.5520293796</v>
      </c>
      <c r="C900" s="7">
        <v>7266.99</v>
      </c>
      <c r="D900" s="8">
        <v>6.3080863266895548E-5</v>
      </c>
      <c r="E900" s="8">
        <v>0.33754875137699103</v>
      </c>
      <c r="F900" s="8">
        <v>-1.2228598755643749E-2</v>
      </c>
      <c r="G900" s="8">
        <v>-1.6199495034961653E-2</v>
      </c>
      <c r="H900" s="8">
        <v>0.89269175673915391</v>
      </c>
      <c r="I900" s="8">
        <v>-4.5045980304292743E-2</v>
      </c>
      <c r="J900" s="9"/>
    </row>
    <row r="901" spans="1:10">
      <c r="A901" s="1">
        <v>46184</v>
      </c>
      <c r="B901" s="7">
        <v>5493656.6230293801</v>
      </c>
      <c r="C901" s="7">
        <v>7394.3</v>
      </c>
      <c r="D901" s="8">
        <v>-2.7104822895115399E-3</v>
      </c>
      <c r="E901" s="8">
        <v>0.33392334917502553</v>
      </c>
      <c r="F901" s="8">
        <v>-1.4905935644802581E-2</v>
      </c>
      <c r="G901" s="8">
        <v>1.751894525794051E-2</v>
      </c>
      <c r="H901" s="8">
        <v>0.92584972001562238</v>
      </c>
      <c r="I901" s="8">
        <v>-2.8316193109393373E-2</v>
      </c>
      <c r="J901" s="9"/>
    </row>
    <row r="902" spans="1:10">
      <c r="A902" s="1">
        <v>46185</v>
      </c>
      <c r="B902" s="7">
        <v>5464683.6062992699</v>
      </c>
      <c r="C902" s="7">
        <v>7431.46</v>
      </c>
      <c r="D902" s="8">
        <v>-5.2739038345890332E-3</v>
      </c>
      <c r="E902" s="8">
        <v>0.32688836570876356</v>
      </c>
      <c r="F902" s="8">
        <v>-2.0101227008236244E-2</v>
      </c>
      <c r="G902" s="8">
        <v>5.0254926091719554E-3</v>
      </c>
      <c r="H902" s="8">
        <v>0.93552806354993678</v>
      </c>
      <c r="I902" s="8">
        <v>-2.343300331941256E-2</v>
      </c>
      <c r="J902" s="9"/>
    </row>
    <row r="903" spans="1:10">
      <c r="A903" s="1">
        <v>46188</v>
      </c>
      <c r="B903" s="7">
        <v>5465901.3808390703</v>
      </c>
      <c r="C903" s="7">
        <v>7554.29</v>
      </c>
      <c r="D903" s="8">
        <v>2.2284447326392787E-4</v>
      </c>
      <c r="E903" s="8">
        <v>0.32718405544769991</v>
      </c>
      <c r="F903" s="8">
        <v>-1.9882861982317035E-2</v>
      </c>
      <c r="G903" s="8">
        <v>1.6528380695045142E-2</v>
      </c>
      <c r="H903" s="8">
        <v>0.96751920823023374</v>
      </c>
      <c r="I903" s="8">
        <v>-7.2919322240588835E-3</v>
      </c>
      <c r="J903" s="9"/>
    </row>
    <row r="904" spans="1:10">
      <c r="A904" s="1">
        <v>46189</v>
      </c>
      <c r="B904" s="7">
        <v>5466313.2981089698</v>
      </c>
      <c r="C904" s="7">
        <v>7511.35</v>
      </c>
      <c r="D904" s="8">
        <v>7.5361270026386151E-5</v>
      </c>
      <c r="E904" s="8">
        <v>0.32728407372367729</v>
      </c>
      <c r="F904" s="8">
        <v>-1.9808999110021319E-2</v>
      </c>
      <c r="G904" s="8">
        <v>-5.6841873955063571E-3</v>
      </c>
      <c r="H904" s="8">
        <v>0.95633546034639472</v>
      </c>
      <c r="I904" s="8">
        <v>-1.2934670910328405E-2</v>
      </c>
      <c r="J904" s="9"/>
    </row>
    <row r="905" spans="1:10">
      <c r="A905" s="1">
        <v>46190</v>
      </c>
      <c r="B905" s="7">
        <v>5466684.5062992703</v>
      </c>
      <c r="C905" s="7">
        <v>7420.1</v>
      </c>
      <c r="D905" s="8">
        <v>6.7908326884413839E-5</v>
      </c>
      <c r="E905" s="8">
        <v>0.32737420736442413</v>
      </c>
      <c r="F905" s="8">
        <v>-1.9742435979123729E-2</v>
      </c>
      <c r="G905" s="8">
        <v>-1.2148282266170485E-2</v>
      </c>
      <c r="H905" s="8">
        <v>0.93256934496678823</v>
      </c>
      <c r="I905" s="8">
        <v>-2.4925819143260086E-2</v>
      </c>
      <c r="J905" s="9"/>
    </row>
    <row r="906" spans="1:10">
      <c r="A906" s="1">
        <v>46191</v>
      </c>
      <c r="B906" s="7">
        <v>5466686.6917594699</v>
      </c>
      <c r="C906" s="7">
        <v>7500.58</v>
      </c>
      <c r="D906" s="8">
        <v>3.9977800025958743E-7</v>
      </c>
      <c r="E906" s="8">
        <v>0.32737473801943029</v>
      </c>
      <c r="F906" s="8">
        <v>-1.9742044093715161E-2</v>
      </c>
      <c r="G906" s="8">
        <v>1.0846215010579252E-2</v>
      </c>
      <c r="H906" s="8">
        <v>0.95353040760515229</v>
      </c>
      <c r="I906" s="8">
        <v>-1.4349954926423547E-2</v>
      </c>
      <c r="J906" s="9"/>
    </row>
    <row r="907" spans="1:10">
      <c r="A907" s="1">
        <v>46192</v>
      </c>
      <c r="B907" s="7">
        <v>5466686.6917594699</v>
      </c>
      <c r="C907" s="7"/>
      <c r="D907" s="8">
        <v>0</v>
      </c>
      <c r="E907" s="8">
        <v>0.32737473801943029</v>
      </c>
      <c r="F907" s="8">
        <v>-1.9742044093715161E-2</v>
      </c>
      <c r="G907" s="8"/>
      <c r="H907" s="8">
        <v>0.95353040760515229</v>
      </c>
      <c r="I907" s="8">
        <v>-1.4349954926423547E-2</v>
      </c>
      <c r="J907" s="9"/>
    </row>
    <row r="908" spans="1:10">
      <c r="A908" s="1">
        <v>46195</v>
      </c>
      <c r="B908" s="7">
        <v>5468330.3654099703</v>
      </c>
      <c r="C908" s="7">
        <v>7472.79</v>
      </c>
      <c r="D908" s="8">
        <v>3.0067090784213768E-4</v>
      </c>
      <c r="E908" s="8">
        <v>0.32777384098695728</v>
      </c>
      <c r="F908" s="8">
        <v>-1.9447309044193339E-2</v>
      </c>
      <c r="G908" s="8">
        <v>-3.7050468097133971E-3</v>
      </c>
      <c r="H908" s="8">
        <v>0.94629248600077664</v>
      </c>
      <c r="I908" s="8">
        <v>-1.8001834481417234E-2</v>
      </c>
      <c r="J908" s="9"/>
    </row>
    <row r="909" spans="1:10">
      <c r="A909" s="1">
        <v>46196</v>
      </c>
      <c r="B909" s="7">
        <v>5468722.5281400699</v>
      </c>
      <c r="C909" s="7">
        <v>7365.46</v>
      </c>
      <c r="D909" s="8">
        <v>7.1715259301052825E-5</v>
      </c>
      <c r="E909" s="8">
        <v>0.3278690626322569</v>
      </c>
      <c r="F909" s="8">
        <v>-1.9376988453703059E-2</v>
      </c>
      <c r="G909" s="8">
        <v>-1.4362774813690748E-2</v>
      </c>
      <c r="H909" s="8">
        <v>0.91833832530276904</v>
      </c>
      <c r="I909" s="8">
        <v>-3.2106053000218071E-2</v>
      </c>
      <c r="J909" s="9"/>
    </row>
    <row r="910" spans="1:10">
      <c r="A910" s="1">
        <v>46197</v>
      </c>
      <c r="B910" s="7">
        <v>5466154.7154099802</v>
      </c>
      <c r="C910" s="7">
        <v>7358.22</v>
      </c>
      <c r="D910" s="8">
        <v>-4.6954525794218327E-4</v>
      </c>
      <c r="E910" s="8">
        <v>0.32724556801072979</v>
      </c>
      <c r="F910" s="8">
        <v>-1.9837435338603604E-2</v>
      </c>
      <c r="G910" s="8">
        <v>-9.8296644065676286E-4</v>
      </c>
      <c r="H910" s="8">
        <v>0.91645266310717077</v>
      </c>
      <c r="I910" s="8">
        <v>-3.3057460268233751E-2</v>
      </c>
      <c r="J910" s="9"/>
    </row>
    <row r="911" spans="1:10">
      <c r="A911" s="1">
        <v>46198</v>
      </c>
      <c r="B911" s="7">
        <v>5471330.9131400697</v>
      </c>
      <c r="C911" s="7">
        <v>7357.49</v>
      </c>
      <c r="D911" s="8">
        <v>9.4695412032463899E-4</v>
      </c>
      <c r="E911" s="8">
        <v>0.3285024086700401</v>
      </c>
      <c r="F911" s="8">
        <v>-1.8909266359409482E-2</v>
      </c>
      <c r="G911" s="8">
        <v>-9.920877603553091E-5</v>
      </c>
      <c r="H911" s="8">
        <v>0.91626253418413395</v>
      </c>
      <c r="I911" s="8">
        <v>-3.3153389454097182E-2</v>
      </c>
      <c r="J911" s="9"/>
    </row>
    <row r="912" spans="1:10">
      <c r="A912" s="1">
        <v>46199</v>
      </c>
      <c r="B912" s="7">
        <v>5471778.2261002697</v>
      </c>
      <c r="C912" s="7">
        <v>7354.02</v>
      </c>
      <c r="D912" s="8">
        <v>8.1755786170090161E-5</v>
      </c>
      <c r="E912" s="8">
        <v>0.32861102142888976</v>
      </c>
      <c r="F912" s="8">
        <v>-1.8829056515176523E-2</v>
      </c>
      <c r="G912" s="8">
        <v>-4.7162823191049252E-4</v>
      </c>
      <c r="H912" s="8">
        <v>0.91535877067326044</v>
      </c>
      <c r="I912" s="8">
        <v>-3.3609381611557465E-2</v>
      </c>
      <c r="J912" s="9"/>
    </row>
    <row r="913" spans="1:10">
      <c r="A913" s="1">
        <v>46202</v>
      </c>
      <c r="B913" s="7">
        <v>5476500.38098587</v>
      </c>
      <c r="C913" s="7">
        <v>7440.43</v>
      </c>
      <c r="D913" s="8">
        <v>8.630018780870774E-4</v>
      </c>
      <c r="E913" s="8">
        <v>0.32975761523563007</v>
      </c>
      <c r="F913" s="8">
        <v>-1.7982304148224659E-2</v>
      </c>
      <c r="G913" s="8">
        <v>1.1750036034712918E-2</v>
      </c>
      <c r="H913" s="8">
        <v>0.93786430524807463</v>
      </c>
      <c r="I913" s="8">
        <v>-2.2254257021884882E-2</v>
      </c>
      <c r="J913" s="9"/>
    </row>
    <row r="914" spans="1:10">
      <c r="A914" s="1">
        <v>46203</v>
      </c>
      <c r="B914" s="7">
        <v>5477702.8097354798</v>
      </c>
      <c r="C914" s="7">
        <v>7499.36</v>
      </c>
      <c r="D914" s="8">
        <v>2.1956152030666587E-4</v>
      </c>
      <c r="E914" s="8">
        <v>0.33004957883927055</v>
      </c>
      <c r="F914" s="8">
        <v>-1.7766690849955413E-2</v>
      </c>
      <c r="G914" s="8">
        <v>7.920241168857034E-3</v>
      </c>
      <c r="H914" s="8">
        <v>0.95321265789815901</v>
      </c>
      <c r="I914" s="8">
        <v>-1.4510274935674805E-2</v>
      </c>
      <c r="J914" s="9"/>
    </row>
    <row r="915" spans="1:10">
      <c r="A915" s="1">
        <v>46204</v>
      </c>
      <c r="B915" s="7">
        <v>5482223.7163478704</v>
      </c>
      <c r="C915" s="7">
        <v>7483.23</v>
      </c>
      <c r="D915" s="8">
        <v>8.2532893247799777E-4</v>
      </c>
      <c r="E915" s="8">
        <v>0.33114730723831687</v>
      </c>
      <c r="F915" s="8">
        <v>-1.6956025281470222E-2</v>
      </c>
      <c r="G915" s="8">
        <v>-2.150850205884236E-3</v>
      </c>
      <c r="H915" s="8">
        <v>0.94901159005078295</v>
      </c>
      <c r="I915" s="8">
        <v>-1.6629915713726295E-2</v>
      </c>
      <c r="J915" s="9"/>
    </row>
    <row r="916" spans="1:10">
      <c r="A916" s="1">
        <v>46205</v>
      </c>
      <c r="B916" s="7">
        <v>5482565.3457230702</v>
      </c>
      <c r="C916" s="7">
        <v>7483.24</v>
      </c>
      <c r="D916" s="8">
        <v>6.2315839862714384E-5</v>
      </c>
      <c r="E916" s="8">
        <v>0.33123025880074852</v>
      </c>
      <c r="F916" s="8">
        <v>-1.6894766070563616E-2</v>
      </c>
      <c r="G916" s="8">
        <v>1.3363213478001512E-6</v>
      </c>
      <c r="H916" s="8">
        <v>0.94901419455657776</v>
      </c>
      <c r="I916" s="8">
        <v>-1.6628601615289895E-2</v>
      </c>
      <c r="J916" s="9"/>
    </row>
    <row r="917" spans="1:10">
      <c r="A917" s="1">
        <v>46206</v>
      </c>
      <c r="B917" s="7">
        <v>5482565.3685354702</v>
      </c>
      <c r="C917" s="7"/>
      <c r="D917" s="8">
        <v>4.160898958716075E-9</v>
      </c>
      <c r="E917" s="8">
        <v>0.33123026433986302</v>
      </c>
      <c r="F917" s="8">
        <v>-1.6894761979962092E-2</v>
      </c>
      <c r="G917" s="8"/>
      <c r="H917" s="8">
        <v>0.94901419455657776</v>
      </c>
      <c r="I917" s="8">
        <v>-1.6628601615289895E-2</v>
      </c>
      <c r="J917" s="9"/>
    </row>
    <row r="918" spans="1:10">
      <c r="A918" s="1">
        <v>46209</v>
      </c>
      <c r="B918" s="7">
        <v>5484637.7838004697</v>
      </c>
      <c r="C918" s="7">
        <v>7537.43</v>
      </c>
      <c r="D918" s="8">
        <v>3.7800101333829161E-4</v>
      </c>
      <c r="E918" s="8">
        <v>0.33173347072877002</v>
      </c>
      <c r="F918" s="8">
        <v>-1.6523147203772459E-2</v>
      </c>
      <c r="G918" s="8">
        <v>7.2415157071001879E-3</v>
      </c>
      <c r="H918" s="8">
        <v>0.96312801145982041</v>
      </c>
      <c r="I918" s="8">
        <v>-9.5075021879740262E-3</v>
      </c>
      <c r="J918" s="9"/>
    </row>
    <row r="919" spans="1:10">
      <c r="A919" s="1">
        <v>46210</v>
      </c>
      <c r="B919" s="7">
        <v>5483988.71072187</v>
      </c>
      <c r="C919" s="7">
        <v>7503.85</v>
      </c>
      <c r="D919" s="8">
        <v>-1.183438367646783E-4</v>
      </c>
      <c r="E919" s="8">
        <v>0.33157586828029606</v>
      </c>
      <c r="F919" s="8">
        <v>-1.6639535627901547E-2</v>
      </c>
      <c r="G919" s="8">
        <v>-4.4550994171753677E-3</v>
      </c>
      <c r="H919" s="8">
        <v>0.95438208100012512</v>
      </c>
      <c r="I919" s="8">
        <v>-1.3920244737692933E-2</v>
      </c>
      <c r="J919" s="9"/>
    </row>
    <row r="920" spans="1:10">
      <c r="A920" s="1">
        <v>46211</v>
      </c>
      <c r="B920" s="7">
        <v>5470123.6451646704</v>
      </c>
      <c r="C920" s="7">
        <v>7482.71</v>
      </c>
      <c r="D920" s="8">
        <v>-2.5282811997937582E-3</v>
      </c>
      <c r="E920" s="8">
        <v>0.32820927004642386</v>
      </c>
      <c r="F920" s="8">
        <v>-1.9125747402594095E-2</v>
      </c>
      <c r="G920" s="8">
        <v>-2.8172204934800993E-3</v>
      </c>
      <c r="H920" s="8">
        <v>0.94887615574944117</v>
      </c>
      <c r="I920" s="8">
        <v>-1.6698248832423768E-2</v>
      </c>
      <c r="J920" s="9"/>
    </row>
    <row r="921" spans="1:10">
      <c r="A921" s="1">
        <v>46212</v>
      </c>
      <c r="B921" s="7">
        <v>5466034.2722488698</v>
      </c>
      <c r="C921" s="7">
        <v>7543.64</v>
      </c>
      <c r="D921" s="8">
        <v>-7.4758326887458537E-4</v>
      </c>
      <c r="E921" s="8">
        <v>0.32721632301857295</v>
      </c>
      <c r="F921" s="8">
        <v>-1.9859032582705827E-2</v>
      </c>
      <c r="G921" s="8">
        <v>8.1427718032638374E-3</v>
      </c>
      <c r="H921" s="8">
        <v>0.96474540955853105</v>
      </c>
      <c r="I921" s="8">
        <v>-8.6914470589164461E-3</v>
      </c>
      <c r="J921" s="9"/>
    </row>
    <row r="922" spans="1:10">
      <c r="A922" s="1">
        <v>46213</v>
      </c>
      <c r="B922" s="7">
        <v>5467089.9686846696</v>
      </c>
      <c r="C922" s="7">
        <v>7575.39</v>
      </c>
      <c r="D922" s="8">
        <v>1.9313754418992524E-4</v>
      </c>
      <c r="E922" s="8">
        <v>0.32747265831980954</v>
      </c>
      <c r="F922" s="8">
        <v>-1.9669730563298904E-2</v>
      </c>
      <c r="G922" s="8">
        <v>4.2088434760938487E-3</v>
      </c>
      <c r="H922" s="8">
        <v>0.97301471545773688</v>
      </c>
      <c r="I922" s="8">
        <v>-4.5191845230743155E-3</v>
      </c>
      <c r="J922" s="9"/>
    </row>
    <row r="923" spans="1:10">
      <c r="A923" s="1">
        <v>46216</v>
      </c>
      <c r="B923" s="7">
        <v>5468928.6422267696</v>
      </c>
      <c r="C923" s="7">
        <v>7515.34</v>
      </c>
      <c r="D923" s="8">
        <v>3.3631667900690942E-4</v>
      </c>
      <c r="E923" s="8">
        <v>0.32791910951572811</v>
      </c>
      <c r="F923" s="8">
        <v>-1.9340029142752013E-2</v>
      </c>
      <c r="G923" s="8">
        <v>-7.9269846172936864E-3</v>
      </c>
      <c r="H923" s="8">
        <v>0.95737465815860934</v>
      </c>
      <c r="I923" s="8">
        <v>-1.2410345634170872E-2</v>
      </c>
      <c r="J923" s="9"/>
    </row>
    <row r="924" spans="1:10">
      <c r="A924" s="1">
        <v>46217</v>
      </c>
      <c r="B924" s="7">
        <v>5473695.83638677</v>
      </c>
      <c r="C924" s="7">
        <v>7543.59</v>
      </c>
      <c r="D924" s="8">
        <v>8.7168702900819461E-4</v>
      </c>
      <c r="E924" s="8">
        <v>0.32907663937906517</v>
      </c>
      <c r="F924" s="8">
        <v>-1.8485200566288107E-2</v>
      </c>
      <c r="G924" s="8">
        <v>3.7589783030442803E-3</v>
      </c>
      <c r="H924" s="8">
        <v>0.96473238702955633</v>
      </c>
      <c r="I924" s="8">
        <v>-8.698017551098669E-3</v>
      </c>
      <c r="J924" s="9"/>
    </row>
    <row r="925" spans="1:10">
      <c r="A925" s="1">
        <v>46218</v>
      </c>
      <c r="B925" s="7">
        <v>5469716.4027053704</v>
      </c>
      <c r="C925" s="7">
        <v>7572.4</v>
      </c>
      <c r="D925" s="8">
        <v>-7.2701037842581862E-4</v>
      </c>
      <c r="E925" s="8">
        <v>0.32811038686851335</v>
      </c>
      <c r="F925" s="8">
        <v>-1.9198772012054888E-2</v>
      </c>
      <c r="G925" s="8">
        <v>3.8191365119260023E-3</v>
      </c>
      <c r="H925" s="8">
        <v>0.97223596822502434</v>
      </c>
      <c r="I925" s="8">
        <v>-4.9120999555835043E-3</v>
      </c>
      <c r="J925" s="9"/>
    </row>
    <row r="926" spans="1:10">
      <c r="A926" s="1">
        <v>46219</v>
      </c>
      <c r="B926" s="7">
        <v>5470409.1713839797</v>
      </c>
      <c r="C926" s="7">
        <v>7533.77</v>
      </c>
      <c r="D926" s="8">
        <v>1.2665531950917241E-4</v>
      </c>
      <c r="E926" s="8">
        <v>0.32827859911390567</v>
      </c>
      <c r="F926" s="8">
        <v>-1.9074548319149121E-2</v>
      </c>
      <c r="G926" s="8">
        <v>-5.1014209497648455E-3</v>
      </c>
      <c r="H926" s="8">
        <v>0.96217476233884147</v>
      </c>
      <c r="I926" s="8">
        <v>-9.9884622157275782E-3</v>
      </c>
      <c r="J926" s="9"/>
    </row>
    <row r="927" spans="1:10">
      <c r="A927" s="1">
        <v>46220</v>
      </c>
      <c r="B927" s="7">
        <v>5477129.0455839699</v>
      </c>
      <c r="C927" s="7">
        <v>7457.69</v>
      </c>
      <c r="D927" s="8">
        <v>1.2284043093415686E-3</v>
      </c>
      <c r="E927" s="8">
        <v>0.32991026226906328</v>
      </c>
      <c r="F927" s="8">
        <v>-1.7869575267161597E-2</v>
      </c>
      <c r="G927" s="8">
        <v>-1.0098529686996094E-2</v>
      </c>
      <c r="H927" s="8">
        <v>0.94235968225028821</v>
      </c>
      <c r="I927" s="8">
        <v>-1.9986123120510735E-2</v>
      </c>
      <c r="J927" s="9"/>
    </row>
    <row r="928" spans="1:10">
      <c r="A928" s="1">
        <v>46223</v>
      </c>
      <c r="B928" s="7">
        <v>5490175.3175232699</v>
      </c>
      <c r="C928" s="7">
        <v>7443.28</v>
      </c>
      <c r="D928" s="8">
        <v>2.3819544565630846E-3</v>
      </c>
      <c r="E928" s="8">
        <v>0.33307804794510409</v>
      </c>
      <c r="F928" s="8">
        <v>-1.5530185325043022E-2</v>
      </c>
      <c r="G928" s="8">
        <v>-1.9322337077566365E-3</v>
      </c>
      <c r="H928" s="8">
        <v>0.93860658939965669</v>
      </c>
      <c r="I928" s="8">
        <v>-2.1879738967486517E-2</v>
      </c>
      <c r="J928" s="9"/>
    </row>
    <row r="929" spans="1:10">
      <c r="A929" s="1">
        <v>46224</v>
      </c>
      <c r="B929" s="7">
        <v>5493921.3966018697</v>
      </c>
      <c r="C929" s="7">
        <v>7509.2</v>
      </c>
      <c r="D929" s="8">
        <v>6.823241266344926E-4</v>
      </c>
      <c r="E929" s="8">
        <v>0.33398763925990393</v>
      </c>
      <c r="F929" s="8">
        <v>-1.4858457818546777E-2</v>
      </c>
      <c r="G929" s="8">
        <v>8.8563106587418172E-3</v>
      </c>
      <c r="H929" s="8">
        <v>0.95577549160046393</v>
      </c>
      <c r="I929" s="8">
        <v>-1.3217202074172985E-2</v>
      </c>
      <c r="J929" s="9"/>
    </row>
    <row r="930" spans="1:10">
      <c r="A930" s="1">
        <v>46225</v>
      </c>
      <c r="B930" s="7">
        <v>5506426.2675825804</v>
      </c>
      <c r="C930" s="7">
        <v>7498.96</v>
      </c>
      <c r="D930" s="8">
        <v>2.2761284841907869E-3</v>
      </c>
      <c r="E930" s="8">
        <v>0.33702396652318178</v>
      </c>
      <c r="F930" s="8">
        <v>-1.2616149093428008E-2</v>
      </c>
      <c r="G930" s="8">
        <v>-1.3636605763596155E-3</v>
      </c>
      <c r="H930" s="8">
        <v>0.95310847766635809</v>
      </c>
      <c r="I930" s="8">
        <v>-1.4562838873134254E-2</v>
      </c>
      <c r="J930" s="9"/>
    </row>
    <row r="931" spans="1:10">
      <c r="A931" s="1">
        <v>46226</v>
      </c>
      <c r="B931" s="7">
        <v>5517381.5512625696</v>
      </c>
      <c r="C931" s="7">
        <v>7408.3</v>
      </c>
      <c r="D931" s="8">
        <v>1.9895451509965856E-3</v>
      </c>
      <c r="E931" s="8">
        <v>0.33968403607254416</v>
      </c>
      <c r="F931" s="8">
        <v>-1.065170434068452E-2</v>
      </c>
      <c r="G931" s="8">
        <v>-1.2089676435132368E-2</v>
      </c>
      <c r="H931" s="8">
        <v>0.92949602812865795</v>
      </c>
      <c r="I931" s="8">
        <v>-2.6476455298313439E-2</v>
      </c>
      <c r="J931" s="9"/>
    </row>
    <row r="932" spans="1:10">
      <c r="A932" s="1">
        <v>46227</v>
      </c>
      <c r="B932" s="7">
        <v>5520080.6272611702</v>
      </c>
      <c r="C932" s="7">
        <v>7411.98</v>
      </c>
      <c r="D932" s="8">
        <v>4.8919509617428858E-4</v>
      </c>
      <c r="E932" s="8">
        <v>0.34033940293341391</v>
      </c>
      <c r="F932" s="8">
        <v>-1.0167720006039493E-2</v>
      </c>
      <c r="G932" s="8">
        <v>4.9674014281264611E-4</v>
      </c>
      <c r="H932" s="8">
        <v>0.93045448626122695</v>
      </c>
      <c r="I932" s="8">
        <v>-2.5992867073686865E-2</v>
      </c>
      <c r="J932" s="9"/>
    </row>
    <row r="933" spans="1:10">
      <c r="A933" s="1">
        <v>46230</v>
      </c>
      <c r="B933" s="7">
        <v>5525766.1629730798</v>
      </c>
      <c r="C933" s="7">
        <v>7413.18</v>
      </c>
      <c r="D933" s="8">
        <v>1.0299733094172314E-3</v>
      </c>
      <c r="E933" s="8">
        <v>0.34171991674399549</v>
      </c>
      <c r="F933" s="8">
        <v>-9.1482191768461618E-3</v>
      </c>
      <c r="G933" s="8">
        <v>1.6190005909355598E-4</v>
      </c>
      <c r="H933" s="8">
        <v>0.93076702695663016</v>
      </c>
      <c r="I933" s="8">
        <v>-2.5835175261308518E-2</v>
      </c>
      <c r="J933" s="9"/>
    </row>
    <row r="934" spans="1:10">
      <c r="A934" s="1">
        <v>46231</v>
      </c>
      <c r="B934" s="7">
        <v>5538402.9541306701</v>
      </c>
      <c r="C934" s="7">
        <v>7428.78</v>
      </c>
      <c r="D934" s="8">
        <v>2.2868848924999519E-3</v>
      </c>
      <c r="E934" s="8">
        <v>0.34478827575156368</v>
      </c>
      <c r="F934" s="8">
        <v>-6.8822552085749944E-3</v>
      </c>
      <c r="G934" s="8">
        <v>2.1043600721957212E-3</v>
      </c>
      <c r="H934" s="8">
        <v>0.93483005599686964</v>
      </c>
      <c r="I934" s="8">
        <v>-2.3785181700390901E-2</v>
      </c>
      <c r="J934" s="9"/>
    </row>
    <row r="935" spans="1:10">
      <c r="A935" s="1">
        <v>46232</v>
      </c>
      <c r="B935" s="7">
        <v>5538663.9272342697</v>
      </c>
      <c r="C935" s="7">
        <v>7316.15</v>
      </c>
      <c r="D935" s="8">
        <v>4.7120642134856894E-5</v>
      </c>
      <c r="E935" s="8">
        <v>0.34485164303865257</v>
      </c>
      <c r="F935" s="8">
        <v>-6.8354588627248525E-3</v>
      </c>
      <c r="G935" s="8">
        <v>-1.5161305086434096E-2</v>
      </c>
      <c r="H935" s="8">
        <v>0.90549550722749883</v>
      </c>
      <c r="I935" s="8">
        <v>-3.8585872390529019E-2</v>
      </c>
      <c r="J935" s="9"/>
    </row>
    <row r="936" spans="1:10">
      <c r="A936" s="1">
        <v>46233</v>
      </c>
      <c r="B936" s="7">
        <v>5538141.4701354699</v>
      </c>
      <c r="C936" s="7">
        <v>7437.63</v>
      </c>
      <c r="D936" s="8">
        <v>-9.4329084714961375E-5</v>
      </c>
      <c r="E936" s="8">
        <v>0.34472478441408727</v>
      </c>
      <c r="F936" s="8">
        <v>-6.9291431648617063E-3</v>
      </c>
      <c r="G936" s="8">
        <v>1.6604361583619776E-2</v>
      </c>
      <c r="H936" s="8">
        <v>0.93713504362546729</v>
      </c>
      <c r="I936" s="8">
        <v>-2.2622204584100913E-2</v>
      </c>
      <c r="J936" s="9"/>
    </row>
    <row r="937" spans="1:10">
      <c r="A937" s="1">
        <v>46234</v>
      </c>
      <c r="B937" s="7">
        <v>5537902.1840530699</v>
      </c>
      <c r="C937" s="7">
        <v>7489.72</v>
      </c>
      <c r="D937" s="8">
        <v>-4.320692847781249E-5</v>
      </c>
      <c r="E937" s="8">
        <v>0.34466668298650482</v>
      </c>
      <c r="F937" s="8">
        <v>-6.9720507063463222E-3</v>
      </c>
      <c r="G937" s="8">
        <v>7.0035750635619731E-3</v>
      </c>
      <c r="H937" s="8">
        <v>0.95070191431175455</v>
      </c>
      <c r="I937" s="8">
        <v>-1.5777065828447068E-2</v>
      </c>
      <c r="J937" s="9"/>
    </row>
    <row r="938" spans="1:10">
      <c r="A938" s="1">
        <v>46237</v>
      </c>
      <c r="B938" s="7">
        <v>5531325.0822930699</v>
      </c>
      <c r="C938" s="7">
        <v>7600.5</v>
      </c>
      <c r="D938" s="8">
        <v>-1.1876522086178287E-3</v>
      </c>
      <c r="E938" s="8">
        <v>0.34306968663060111</v>
      </c>
      <c r="F938" s="8">
        <v>-8.1514225435441734E-3</v>
      </c>
      <c r="G938" s="8">
        <v>1.4790940115251283E-2</v>
      </c>
      <c r="H938" s="8">
        <v>0.97955462950904582</v>
      </c>
      <c r="I938" s="8">
        <v>-1.2194833490586365E-3</v>
      </c>
      <c r="J938" s="9"/>
    </row>
    <row r="939" spans="1:10">
      <c r="A939" s="1">
        <v>46238</v>
      </c>
      <c r="B939" s="7">
        <v>5518638.9595142696</v>
      </c>
      <c r="C939" s="7">
        <v>7736.52</v>
      </c>
      <c r="D939" s="8">
        <v>-2.2935051890932145E-3</v>
      </c>
      <c r="E939" s="8">
        <v>0.33998934933500013</v>
      </c>
      <c r="F939" s="8">
        <v>-1.0426232402735214E-2</v>
      </c>
      <c r="G939" s="8">
        <v>1.7896191040063236E-2</v>
      </c>
      <c r="H939" s="8">
        <v>1.0149811173329812</v>
      </c>
      <c r="I939" s="8">
        <v>0</v>
      </c>
      <c r="J939" s="9"/>
    </row>
    <row r="940" spans="1:10">
      <c r="A940" s="1">
        <v>46239</v>
      </c>
      <c r="B940" s="7">
        <v>5541018.6250067698</v>
      </c>
      <c r="C940" s="7">
        <v>7723.55</v>
      </c>
      <c r="D940" s="8">
        <v>4.0552871200094653E-3</v>
      </c>
      <c r="E940" s="8">
        <v>0.34542339088430829</v>
      </c>
      <c r="F940" s="8">
        <v>-6.4132266486987E-3</v>
      </c>
      <c r="G940" s="8">
        <v>-1.6764643534820101E-3</v>
      </c>
      <c r="H940" s="8">
        <v>1.0116030733168331</v>
      </c>
      <c r="I940" s="8">
        <v>-1.6764643534820101E-3</v>
      </c>
      <c r="J940" s="9"/>
    </row>
    <row r="941" spans="1:10">
      <c r="A941" s="1">
        <v>46240</v>
      </c>
      <c r="B941" s="7">
        <v>5557997.5156393796</v>
      </c>
      <c r="C941" s="7">
        <v>7709.96</v>
      </c>
      <c r="D941" s="8">
        <v>3.0642182930018524E-3</v>
      </c>
      <c r="E941" s="8">
        <v>0.34954606185048864</v>
      </c>
      <c r="F941" s="8">
        <v>-3.3686598821109914E-3</v>
      </c>
      <c r="G941" s="8">
        <v>-1.7595535731625978E-3</v>
      </c>
      <c r="H941" s="8">
        <v>1.0080635499413937</v>
      </c>
      <c r="I941" s="8">
        <v>-3.4330680978011952E-3</v>
      </c>
      <c r="J941" s="9"/>
    </row>
    <row r="942" spans="1:10">
      <c r="A942" s="1">
        <v>46241</v>
      </c>
      <c r="B942" s="7">
        <v>5562633.2445193697</v>
      </c>
      <c r="C942" s="7">
        <v>7757.64</v>
      </c>
      <c r="D942" s="8">
        <v>8.3406458296275687E-4</v>
      </c>
      <c r="E942" s="8">
        <v>0.35067167042375491</v>
      </c>
      <c r="F942" s="8">
        <v>-2.5374049790479747E-3</v>
      </c>
      <c r="G942" s="8">
        <v>6.1842084783838569E-3</v>
      </c>
      <c r="H942" s="8">
        <v>1.0204818335720747</v>
      </c>
      <c r="I942" s="8">
        <v>0</v>
      </c>
      <c r="J942" s="9"/>
    </row>
    <row r="943" spans="1:10">
      <c r="A943" s="1">
        <v>46244</v>
      </c>
      <c r="B943" s="7">
        <v>5575612.6863156697</v>
      </c>
      <c r="C943" s="7">
        <v>7753.11</v>
      </c>
      <c r="D943" s="8">
        <v>2.3333269021623693E-3</v>
      </c>
      <c r="E943" s="8">
        <v>0.35382322896834317</v>
      </c>
      <c r="F943" s="8">
        <v>-2.0999867218496338E-4</v>
      </c>
      <c r="G943" s="8">
        <v>-5.8394047674303895E-4</v>
      </c>
      <c r="H943" s="8">
        <v>1.0193019924469278</v>
      </c>
      <c r="I943" s="8">
        <v>-5.8394047674314997E-4</v>
      </c>
      <c r="J943" s="9"/>
    </row>
    <row r="944" spans="1:10">
      <c r="A944" s="1">
        <v>46245</v>
      </c>
      <c r="B944" s="7">
        <v>5590724.7723882701</v>
      </c>
      <c r="C944" s="7">
        <v>7728.2</v>
      </c>
      <c r="D944" s="8">
        <v>2.7103902158933657E-3</v>
      </c>
      <c r="E944" s="8">
        <v>0.35749261820218803</v>
      </c>
      <c r="F944" s="8">
        <v>0</v>
      </c>
      <c r="G944" s="8">
        <v>-3.2129042410077302E-3</v>
      </c>
      <c r="H944" s="8">
        <v>1.0128141685115195</v>
      </c>
      <c r="I944" s="8">
        <v>-3.7949685729167237E-3</v>
      </c>
      <c r="J944" s="9"/>
    </row>
    <row r="945" spans="1:10">
      <c r="A945" s="1">
        <v>46246</v>
      </c>
      <c r="B945" s="7">
        <v>5602228.8781445697</v>
      </c>
      <c r="C945" s="7">
        <v>7748.5</v>
      </c>
      <c r="D945" s="8">
        <v>2.0577127697496422E-3</v>
      </c>
      <c r="E945" s="8">
        <v>0.36028594809750358</v>
      </c>
      <c r="F945" s="8">
        <v>0</v>
      </c>
      <c r="G945" s="8">
        <v>2.6267436142957123E-3</v>
      </c>
      <c r="H945" s="8">
        <v>1.018101315275421</v>
      </c>
      <c r="I945" s="8">
        <v>-1.1781933680863332E-3</v>
      </c>
      <c r="J945" s="9"/>
    </row>
    <row r="946" spans="1:10">
      <c r="A946" s="1">
        <v>46247</v>
      </c>
      <c r="B946" s="7">
        <v>5596073.6886682697</v>
      </c>
      <c r="C946" s="7">
        <v>7798.99</v>
      </c>
      <c r="D946" s="8">
        <v>-1.0987036785149451E-3</v>
      </c>
      <c r="E946" s="8">
        <v>0.35879139692249673</v>
      </c>
      <c r="F946" s="8">
        <v>-1.0987036785149451E-3</v>
      </c>
      <c r="G946" s="8">
        <v>6.5160998903013301E-3</v>
      </c>
      <c r="H946" s="8">
        <v>1.0312514650345044</v>
      </c>
      <c r="I946" s="8">
        <v>0</v>
      </c>
      <c r="J946" s="9"/>
    </row>
    <row r="947" spans="1:10">
      <c r="A947" s="1">
        <v>46248</v>
      </c>
      <c r="B947" s="7">
        <v>5613680.0958682699</v>
      </c>
      <c r="C947" s="7">
        <v>7785.76</v>
      </c>
      <c r="D947" s="8">
        <v>3.1462071765875343E-3</v>
      </c>
      <c r="E947" s="8">
        <v>0.36306643616697976</v>
      </c>
      <c r="F947" s="8">
        <v>0</v>
      </c>
      <c r="G947" s="8">
        <v>-1.6963735047742512E-3</v>
      </c>
      <c r="H947" s="8">
        <v>1.0278057038676858</v>
      </c>
      <c r="I947" s="8">
        <v>-1.6963735047743622E-3</v>
      </c>
      <c r="J947" s="9"/>
    </row>
    <row r="948" spans="1:10">
      <c r="A948" s="1">
        <v>46251</v>
      </c>
      <c r="B948" s="7">
        <v>5625671.0182830701</v>
      </c>
      <c r="C948" s="7">
        <v>7745.06</v>
      </c>
      <c r="D948" s="8">
        <v>2.1360181218066376E-3</v>
      </c>
      <c r="E948" s="8">
        <v>0.36597797077585881</v>
      </c>
      <c r="F948" s="8">
        <v>0</v>
      </c>
      <c r="G948" s="8">
        <v>-5.2274922422473891E-3</v>
      </c>
      <c r="H948" s="8">
        <v>1.0172053652819324</v>
      </c>
      <c r="I948" s="8">
        <v>-6.9149979676855766E-3</v>
      </c>
      <c r="J948" s="9"/>
    </row>
    <row r="949" spans="1:10">
      <c r="A949" s="1">
        <v>46252</v>
      </c>
      <c r="B949" s="7">
        <v>5635007.3063230803</v>
      </c>
      <c r="C949" s="7">
        <v>7691.76</v>
      </c>
      <c r="D949" s="8">
        <v>1.6595865648147967E-3</v>
      </c>
      <c r="E949" s="8">
        <v>0.36824492946399134</v>
      </c>
      <c r="F949" s="8">
        <v>0</v>
      </c>
      <c r="G949" s="8">
        <v>-6.8818059511482899E-3</v>
      </c>
      <c r="H949" s="8">
        <v>1.0033233493944471</v>
      </c>
      <c r="I949" s="8">
        <v>-1.3749216244667628E-2</v>
      </c>
      <c r="J949" s="9"/>
    </row>
    <row r="950" spans="1:10">
      <c r="A950" s="1">
        <v>46253</v>
      </c>
      <c r="B950" s="7">
        <v>5629812.9147815704</v>
      </c>
      <c r="C950" s="7">
        <v>7707.98</v>
      </c>
      <c r="D950" s="8">
        <v>-9.2180741907488262E-4</v>
      </c>
      <c r="E950" s="8">
        <v>0.36698367113689989</v>
      </c>
      <c r="F950" s="8">
        <v>-9.2180741907488262E-4</v>
      </c>
      <c r="G950" s="8">
        <v>2.1087501430101518E-3</v>
      </c>
      <c r="H950" s="8">
        <v>1.0075478577939783</v>
      </c>
      <c r="I950" s="8">
        <v>-1.166945976337963E-2</v>
      </c>
      <c r="J950" s="9"/>
    </row>
    <row r="951" spans="1:10">
      <c r="A951" s="1">
        <v>46254</v>
      </c>
      <c r="B951" s="7">
        <v>5637340.10557047</v>
      </c>
      <c r="C951" s="7">
        <v>7641.16</v>
      </c>
      <c r="D951" s="8">
        <v>1.3370232550953265E-3</v>
      </c>
      <c r="E951" s="8">
        <v>0.36881136009454552</v>
      </c>
      <c r="F951" s="8">
        <v>0</v>
      </c>
      <c r="G951" s="8">
        <v>-8.668937905910501E-3</v>
      </c>
      <c r="H951" s="8">
        <v>0.99014455007161861</v>
      </c>
      <c r="I951" s="8">
        <v>-2.0237235847205937E-2</v>
      </c>
      <c r="J951" s="9"/>
    </row>
    <row r="952" spans="1:10">
      <c r="A952" s="1">
        <v>46255</v>
      </c>
      <c r="B952" s="7">
        <v>5646182.3201889703</v>
      </c>
      <c r="C952" s="7">
        <v>7674.37</v>
      </c>
      <c r="D952" s="8">
        <v>1.5685082774699044E-3</v>
      </c>
      <c r="E952" s="8">
        <v>0.37095835204314875</v>
      </c>
      <c r="F952" s="8">
        <v>0</v>
      </c>
      <c r="G952" s="8">
        <v>4.3461987446931083E-3</v>
      </c>
      <c r="H952" s="8">
        <v>0.99879411381689764</v>
      </c>
      <c r="I952" s="8">
        <v>-1.5978992151547966E-2</v>
      </c>
      <c r="J952" s="9"/>
    </row>
    <row r="953" spans="1:10">
      <c r="A953" s="1">
        <v>46258</v>
      </c>
      <c r="B953" s="7">
        <v>5660376.0972911697</v>
      </c>
      <c r="C953" s="7">
        <v>7652.86</v>
      </c>
      <c r="D953" s="8">
        <v>2.5138715502415199E-3</v>
      </c>
      <c r="E953" s="8">
        <v>0.37440476524091593</v>
      </c>
      <c r="F953" s="8">
        <v>0</v>
      </c>
      <c r="G953" s="8">
        <v>-2.8028359331124797E-3</v>
      </c>
      <c r="H953" s="8">
        <v>0.99319182185179788</v>
      </c>
      <c r="I953" s="8">
        <v>-1.8737041591283199E-2</v>
      </c>
      <c r="J953" s="9"/>
    </row>
    <row r="954" spans="1:10">
      <c r="A954" s="1">
        <v>46259</v>
      </c>
      <c r="B954" s="7">
        <v>5666354.0548000699</v>
      </c>
      <c r="C954" s="7">
        <v>7677.28</v>
      </c>
      <c r="D954" s="8">
        <v>1.0561060618854423E-3</v>
      </c>
      <c r="E954" s="8">
        <v>0.37585628244497116</v>
      </c>
      <c r="F954" s="8">
        <v>0</v>
      </c>
      <c r="G954" s="8">
        <v>3.190963901077426E-3</v>
      </c>
      <c r="H954" s="8">
        <v>0.99955202500324969</v>
      </c>
      <c r="I954" s="8">
        <v>-1.5605866913536603E-2</v>
      </c>
      <c r="J954" s="9"/>
    </row>
    <row r="955" spans="1:10">
      <c r="A955" s="1">
        <v>46260</v>
      </c>
      <c r="B955" s="7">
        <v>5668917.9154363796</v>
      </c>
      <c r="C955" s="7">
        <v>7675.7</v>
      </c>
      <c r="D955" s="8">
        <v>4.5247095601763654E-4</v>
      </c>
      <c r="E955" s="8">
        <v>0.37647881745243184</v>
      </c>
      <c r="F955" s="8">
        <v>0</v>
      </c>
      <c r="G955" s="8">
        <v>-2.0580205489439951E-4</v>
      </c>
      <c r="H955" s="8">
        <v>0.99914051308763585</v>
      </c>
      <c r="I955" s="8">
        <v>-1.5808457248951746E-2</v>
      </c>
      <c r="J955" s="9"/>
    </row>
    <row r="956" spans="1:10">
      <c r="A956" s="1">
        <v>46261</v>
      </c>
      <c r="B956" s="7">
        <v>5667534.2958720699</v>
      </c>
      <c r="C956" s="7">
        <v>7730.99</v>
      </c>
      <c r="D956" s="8">
        <v>-2.4407119400016164E-4</v>
      </c>
      <c r="E956" s="8">
        <v>0.37614285862394037</v>
      </c>
      <c r="F956" s="8">
        <v>-2.4407119400005062E-4</v>
      </c>
      <c r="G956" s="8">
        <v>7.2032518206808227E-3</v>
      </c>
      <c r="H956" s="8">
        <v>1.0135408256283314</v>
      </c>
      <c r="I956" s="8">
        <v>-8.7190777267314168E-3</v>
      </c>
      <c r="J956" s="9"/>
    </row>
    <row r="957" spans="1:10">
      <c r="A957" s="1">
        <v>46262</v>
      </c>
      <c r="B957" s="7">
        <v>5665153.2126644701</v>
      </c>
      <c r="C957" s="7">
        <v>7711.76</v>
      </c>
      <c r="D957" s="8">
        <v>-4.2012682822833991E-4</v>
      </c>
      <c r="E957" s="8">
        <v>0.37556470408955756</v>
      </c>
      <c r="F957" s="8">
        <v>-6.6409548137191798E-4</v>
      </c>
      <c r="G957" s="8">
        <v>-2.4873916535915752E-3</v>
      </c>
      <c r="H957" s="8">
        <v>1.0085323609844976</v>
      </c>
      <c r="I957" s="8">
        <v>-1.1184781619158479E-2</v>
      </c>
      <c r="J957" s="9"/>
    </row>
    <row r="958" spans="1:10">
      <c r="A958" s="1">
        <v>46265</v>
      </c>
      <c r="B958" s="7">
        <v>5671477.9912720704</v>
      </c>
      <c r="C958" s="7">
        <v>7686.14</v>
      </c>
      <c r="D958" s="8">
        <v>1.1164355790875824E-3</v>
      </c>
      <c r="E958" s="8">
        <v>0.37710043346654021</v>
      </c>
      <c r="F958" s="8">
        <v>0</v>
      </c>
      <c r="G958" s="8">
        <v>-3.3221988236148414E-3</v>
      </c>
      <c r="H958" s="8">
        <v>1.0018596171376424</v>
      </c>
      <c r="I958" s="8">
        <v>-1.4469822374435948E-2</v>
      </c>
      <c r="J958" s="9"/>
    </row>
    <row r="959" spans="1:10">
      <c r="A959" s="1">
        <v>46266</v>
      </c>
      <c r="B959" s="7">
        <v>5663084.3658606699</v>
      </c>
      <c r="C959" s="7">
        <v>7631.47</v>
      </c>
      <c r="D959" s="8">
        <v>-1.4799714332520697E-3</v>
      </c>
      <c r="E959" s="8">
        <v>0.37506236416429073</v>
      </c>
      <c r="F959" s="8">
        <v>-1.4799714332520697E-3</v>
      </c>
      <c r="G959" s="8">
        <v>-7.1128030454818969E-3</v>
      </c>
      <c r="H959" s="8">
        <v>0.98762078395623853</v>
      </c>
      <c r="I959" s="8">
        <v>-2.14797044232653E-2</v>
      </c>
      <c r="J959" s="9"/>
    </row>
    <row r="960" spans="1:10">
      <c r="A960" s="1">
        <v>46267</v>
      </c>
      <c r="B960" s="7">
        <v>5667202.17465307</v>
      </c>
      <c r="C960" s="7">
        <v>7666.6</v>
      </c>
      <c r="D960" s="8">
        <v>7.2713181128358784E-4</v>
      </c>
      <c r="E960" s="8">
        <v>0.37606221575177345</v>
      </c>
      <c r="F960" s="8">
        <v>-7.5391575627736795E-4</v>
      </c>
      <c r="G960" s="8">
        <v>4.6033070954876187E-3</v>
      </c>
      <c r="H960" s="8">
        <v>0.99677041281416301</v>
      </c>
      <c r="I960" s="8">
        <v>-1.6975275003558332E-2</v>
      </c>
      <c r="J960" s="9"/>
    </row>
    <row r="961" spans="1:10">
      <c r="A961" s="1">
        <v>46268</v>
      </c>
      <c r="B961" s="7">
        <v>5659588.5039534699</v>
      </c>
      <c r="C961" s="7">
        <v>7747.71</v>
      </c>
      <c r="D961" s="8">
        <v>-1.3434619879370002E-3</v>
      </c>
      <c r="E961" s="8">
        <v>0.37421352847187461</v>
      </c>
      <c r="F961" s="8">
        <v>-2.09636488705367E-3</v>
      </c>
      <c r="G961" s="8">
        <v>1.0579657214410565E-2</v>
      </c>
      <c r="H961" s="8">
        <v>1.0178955593176138</v>
      </c>
      <c r="I961" s="8">
        <v>-6.5752103798057959E-3</v>
      </c>
      <c r="J961" s="9"/>
    </row>
    <row r="962" spans="1:10">
      <c r="A962" s="1">
        <v>46269</v>
      </c>
      <c r="B962" s="7">
        <v>5673360.1816224698</v>
      </c>
      <c r="C962" s="7">
        <v>7718.6</v>
      </c>
      <c r="D962" s="8">
        <v>2.4333355082934993E-3</v>
      </c>
      <c r="E962" s="8">
        <v>0.37755745104668259</v>
      </c>
      <c r="F962" s="8">
        <v>0</v>
      </c>
      <c r="G962" s="8">
        <v>-3.7572392358515838E-3</v>
      </c>
      <c r="H962" s="8">
        <v>1.0103138429482947</v>
      </c>
      <c r="I962" s="8">
        <v>-1.0307744977234523E-2</v>
      </c>
      <c r="J962" s="9"/>
    </row>
    <row r="963" spans="1:10">
      <c r="A963" s="1">
        <v>46272</v>
      </c>
      <c r="B963" s="7">
        <v>5673360.15860797</v>
      </c>
      <c r="C963" s="7"/>
      <c r="D963" s="8">
        <v>-4.0565906189726775E-9</v>
      </c>
      <c r="E963" s="8">
        <v>0.37755744545849601</v>
      </c>
      <c r="F963" s="8">
        <v>-4.0565906189726775E-9</v>
      </c>
      <c r="G963" s="8"/>
      <c r="H963" s="8">
        <v>1.0103138429482947</v>
      </c>
      <c r="I963" s="8">
        <v>-1.0307744977234523E-2</v>
      </c>
      <c r="J963" s="9"/>
    </row>
    <row r="964" spans="1:10">
      <c r="A964" s="1">
        <v>46273</v>
      </c>
      <c r="B964" s="7">
        <v>5690536.7394369701</v>
      </c>
      <c r="C964" s="7">
        <v>7673.52</v>
      </c>
      <c r="D964" s="8">
        <v>3.0275851257104414E-3</v>
      </c>
      <c r="E964" s="8">
        <v>0.38172811789017791</v>
      </c>
      <c r="F964" s="8">
        <v>0</v>
      </c>
      <c r="G964" s="8">
        <v>-5.8404373850180491E-3</v>
      </c>
      <c r="H964" s="8">
        <v>0.99857273082432019</v>
      </c>
      <c r="I964" s="8">
        <v>-1.6087980623132325E-2</v>
      </c>
      <c r="J964" s="9"/>
    </row>
    <row r="965" spans="1:10">
      <c r="A965" s="1">
        <v>46274</v>
      </c>
      <c r="B965" s="7">
        <v>5700696.1758259796</v>
      </c>
      <c r="C965" s="7">
        <v>7636.36</v>
      </c>
      <c r="D965" s="8">
        <v>1.7853212893963466E-3</v>
      </c>
      <c r="E965" s="8">
        <v>0.3841949465152048</v>
      </c>
      <c r="F965" s="8">
        <v>0</v>
      </c>
      <c r="G965" s="8">
        <v>-4.8426276337327767E-3</v>
      </c>
      <c r="H965" s="8">
        <v>0.98889438729000556</v>
      </c>
      <c r="I965" s="8">
        <v>-2.0852700157328541E-2</v>
      </c>
      <c r="J965" s="9"/>
    </row>
    <row r="966" spans="1:10">
      <c r="A966" s="1">
        <v>46275</v>
      </c>
      <c r="B966" s="7">
        <v>5699962.39281148</v>
      </c>
      <c r="C966" s="7">
        <v>7591.7</v>
      </c>
      <c r="D966" s="8">
        <v>-1.2871814105985813E-4</v>
      </c>
      <c r="E966" s="8">
        <v>0.38401677551482494</v>
      </c>
      <c r="F966" s="8">
        <v>-1.2871814105985813E-4</v>
      </c>
      <c r="G966" s="8">
        <v>-5.848336118255304E-3</v>
      </c>
      <c r="H966" s="8">
        <v>0.97726266440942222</v>
      </c>
      <c r="I966" s="8">
        <v>-2.6579082676090549E-2</v>
      </c>
      <c r="J966" s="9"/>
    </row>
    <row r="967" spans="1:10">
      <c r="A967" s="1">
        <v>46276</v>
      </c>
      <c r="B967" s="7">
        <v>5701866.3476659702</v>
      </c>
      <c r="C967" s="7">
        <v>7656.98</v>
      </c>
      <c r="D967" s="8">
        <v>3.3402937129745069E-4</v>
      </c>
      <c r="E967" s="8">
        <v>0.38447907776821522</v>
      </c>
      <c r="F967" s="8">
        <v>0</v>
      </c>
      <c r="G967" s="8">
        <v>8.5988645494421423E-3</v>
      </c>
      <c r="H967" s="8">
        <v>0.99426487823934795</v>
      </c>
      <c r="I967" s="8">
        <v>-1.8208768058428526E-2</v>
      </c>
      <c r="J967" s="9"/>
    </row>
    <row r="968" spans="1:10">
      <c r="A968" s="1">
        <v>46279</v>
      </c>
      <c r="B968" s="7">
        <v>5701916.0336949704</v>
      </c>
      <c r="C968" s="7">
        <v>7619.98</v>
      </c>
      <c r="D968" s="8">
        <v>8.7139939750624507E-6</v>
      </c>
      <c r="E968" s="8">
        <v>0.38449114211055746</v>
      </c>
      <c r="F968" s="8">
        <v>0</v>
      </c>
      <c r="G968" s="8">
        <v>-4.8321923264785793E-3</v>
      </c>
      <c r="H968" s="8">
        <v>0.98462820679775409</v>
      </c>
      <c r="I968" s="8">
        <v>-2.2952972115620529E-2</v>
      </c>
      <c r="J968" s="9"/>
    </row>
    <row r="969" spans="1:10">
      <c r="A969" s="1">
        <v>46280</v>
      </c>
      <c r="B969" s="7">
        <v>5701941.0997239696</v>
      </c>
      <c r="C969" s="7">
        <v>7585.73</v>
      </c>
      <c r="D969" s="8">
        <v>4.3960712243773514E-6</v>
      </c>
      <c r="E969" s="8">
        <v>0.38449722843222767</v>
      </c>
      <c r="F969" s="8">
        <v>0</v>
      </c>
      <c r="G969" s="8">
        <v>-4.4947624534447117E-3</v>
      </c>
      <c r="H969" s="8">
        <v>0.97570777444979218</v>
      </c>
      <c r="I969" s="8">
        <v>-2.7344566411805049E-2</v>
      </c>
      <c r="J969" s="9"/>
    </row>
    <row r="970" spans="1:10">
      <c r="A970" s="1">
        <v>46281</v>
      </c>
      <c r="B970" s="7">
        <v>5704132.1397239799</v>
      </c>
      <c r="C970" s="7">
        <v>7551.81</v>
      </c>
      <c r="D970" s="8">
        <v>3.842621243697053E-4</v>
      </c>
      <c r="E970" s="8">
        <v>0.38502923827840907</v>
      </c>
      <c r="F970" s="8">
        <v>0</v>
      </c>
      <c r="G970" s="8">
        <v>-4.4715538254063159E-3</v>
      </c>
      <c r="H970" s="8">
        <v>0.96687329079306616</v>
      </c>
      <c r="I970" s="8">
        <v>-3.1693847536668596E-2</v>
      </c>
      <c r="J970" s="9"/>
    </row>
    <row r="971" spans="1:10">
      <c r="A971" s="1">
        <v>46282</v>
      </c>
      <c r="B971" s="7">
        <v>5706038.1605529701</v>
      </c>
      <c r="C971" s="7">
        <v>7637.76</v>
      </c>
      <c r="D971" s="8">
        <v>3.3414738338843897E-4</v>
      </c>
      <c r="E971" s="8">
        <v>0.38549204217429622</v>
      </c>
      <c r="F971" s="8">
        <v>0</v>
      </c>
      <c r="G971" s="8">
        <v>1.1381377444612539E-2</v>
      </c>
      <c r="H971" s="8">
        <v>0.98925901810130923</v>
      </c>
      <c r="I971" s="8">
        <v>-2.0673189733542818E-2</v>
      </c>
      <c r="J971" s="9"/>
    </row>
    <row r="972" spans="1:10">
      <c r="A972" s="1">
        <v>46283</v>
      </c>
      <c r="B972" s="7">
        <v>5711696.2416439699</v>
      </c>
      <c r="C972" s="7">
        <v>7650.5</v>
      </c>
      <c r="D972" s="8">
        <v>9.9159538225923605E-4</v>
      </c>
      <c r="E972" s="8">
        <v>0.38686588968547309</v>
      </c>
      <c r="F972" s="8">
        <v>0</v>
      </c>
      <c r="G972" s="8">
        <v>1.6680283224399517E-3</v>
      </c>
      <c r="H972" s="8">
        <v>0.99257715848417138</v>
      </c>
      <c r="I972" s="8">
        <v>-1.9039644877093531E-2</v>
      </c>
      <c r="J972" s="9"/>
    </row>
    <row r="973" spans="1:10">
      <c r="A973" s="1">
        <v>46286</v>
      </c>
      <c r="B973" s="7">
        <v>5713827.21173847</v>
      </c>
      <c r="C973" s="7">
        <v>7764.7</v>
      </c>
      <c r="D973" s="8">
        <v>3.7308883462028319E-4</v>
      </c>
      <c r="E973" s="8">
        <v>0.38738331386403035</v>
      </c>
      <c r="F973" s="8">
        <v>0</v>
      </c>
      <c r="G973" s="8">
        <v>1.49271289458206E-2</v>
      </c>
      <c r="H973" s="8">
        <v>1.0223206146633612</v>
      </c>
      <c r="I973" s="8">
        <v>-4.396723165436045E-3</v>
      </c>
      <c r="J973" s="9"/>
    </row>
    <row r="974" spans="1:10">
      <c r="A974" s="1">
        <v>46287</v>
      </c>
      <c r="B974" s="7">
        <v>5727278.94105497</v>
      </c>
      <c r="C974" s="7">
        <v>7764.64</v>
      </c>
      <c r="D974" s="8">
        <v>2.3542415298916097E-3</v>
      </c>
      <c r="E974" s="8">
        <v>0.39064954927940776</v>
      </c>
      <c r="F974" s="8">
        <v>0</v>
      </c>
      <c r="G974" s="8">
        <v>-7.727278581226571E-6</v>
      </c>
      <c r="H974" s="8">
        <v>1.022304987628591</v>
      </c>
      <c r="I974" s="8">
        <v>-4.4044164693126664E-3</v>
      </c>
      <c r="J974" s="9"/>
    </row>
    <row r="975" spans="1:10">
      <c r="A975" s="1">
        <v>46288</v>
      </c>
      <c r="B975" s="7">
        <v>5737254.6449204804</v>
      </c>
      <c r="C975" s="7">
        <v>7706.03</v>
      </c>
      <c r="D975" s="8">
        <v>1.7417876740735139E-3</v>
      </c>
      <c r="E975" s="8">
        <v>0.39307176552329848</v>
      </c>
      <c r="F975" s="8">
        <v>0</v>
      </c>
      <c r="G975" s="8">
        <v>-7.5483216221229332E-3</v>
      </c>
      <c r="H975" s="8">
        <v>1.0070399791639471</v>
      </c>
      <c r="I975" s="8">
        <v>-1.1919492139367382E-2</v>
      </c>
      <c r="J975" s="9"/>
    </row>
    <row r="976" spans="1:10">
      <c r="A976" s="1">
        <v>46289</v>
      </c>
      <c r="B976" s="7">
        <v>5740628.9871859699</v>
      </c>
      <c r="C976" s="7">
        <v>7704.13</v>
      </c>
      <c r="D976" s="8">
        <v>5.8814580741617384E-4</v>
      </c>
      <c r="E976" s="8">
        <v>0.39389109484162077</v>
      </c>
      <c r="F976" s="8">
        <v>0</v>
      </c>
      <c r="G976" s="8">
        <v>-2.4656016132817982E-4</v>
      </c>
      <c r="H976" s="8">
        <v>1.0065451230628923</v>
      </c>
      <c r="I976" s="8">
        <v>-1.2163113428790728E-2</v>
      </c>
      <c r="J976" s="9"/>
    </row>
    <row r="977" spans="1:10">
      <c r="A977" s="1">
        <v>46290</v>
      </c>
      <c r="B977" s="7">
        <v>5728352.5098694703</v>
      </c>
      <c r="C977" s="7">
        <v>7743.41</v>
      </c>
      <c r="D977" s="8">
        <v>-2.1385247755781878E-3</v>
      </c>
      <c r="E977" s="8">
        <v>0.3909102242008442</v>
      </c>
      <c r="F977" s="8">
        <v>-2.1385247755781878E-3</v>
      </c>
      <c r="G977" s="8">
        <v>5.0985640169622926E-3</v>
      </c>
      <c r="H977" s="8">
        <v>1.0167756218257518</v>
      </c>
      <c r="I977" s="8">
        <v>-7.1265638242907769E-3</v>
      </c>
      <c r="J977" s="9"/>
    </row>
    <row r="978" spans="1:10">
      <c r="A978" s="1">
        <v>46293</v>
      </c>
      <c r="B978" s="7">
        <v>5740476.71840527</v>
      </c>
      <c r="C978" s="7">
        <v>7683.69</v>
      </c>
      <c r="D978" s="8">
        <v>2.1165262638622728E-3</v>
      </c>
      <c r="E978" s="8">
        <v>0.39385412222103988</v>
      </c>
      <c r="F978" s="8">
        <v>-2.6524755569301561E-5</v>
      </c>
      <c r="G978" s="8">
        <v>-7.712364449254272E-3</v>
      </c>
      <c r="H978" s="8">
        <v>1.0012215132178603</v>
      </c>
      <c r="I978" s="8">
        <v>-1.4783965616061212E-2</v>
      </c>
      <c r="J978" s="9"/>
    </row>
    <row r="979" spans="1:10">
      <c r="A979" s="1">
        <v>46294</v>
      </c>
      <c r="B979" s="7">
        <v>5748018.8725226698</v>
      </c>
      <c r="C979" s="7">
        <v>7670.84</v>
      </c>
      <c r="D979" s="8">
        <v>1.3138550136817528E-3</v>
      </c>
      <c r="E979" s="8">
        <v>0.39568544444786102</v>
      </c>
      <c r="F979" s="8">
        <v>0</v>
      </c>
      <c r="G979" s="8">
        <v>-1.672373560099305E-3</v>
      </c>
      <c r="H979" s="8">
        <v>0.99787472327125282</v>
      </c>
      <c r="I979" s="8">
        <v>-1.6431614862950861E-2</v>
      </c>
      <c r="J979" s="9"/>
    </row>
    <row r="980" spans="1:10">
      <c r="A980" s="1">
        <v>46295</v>
      </c>
      <c r="B980" s="7">
        <v>5739494.1941226702</v>
      </c>
      <c r="C980" s="7">
        <v>7651.54</v>
      </c>
      <c r="D980" s="8">
        <v>-1.4830637457977636E-3</v>
      </c>
      <c r="E980" s="8">
        <v>0.39361555396466286</v>
      </c>
      <c r="F980" s="8">
        <v>-1.4830637457976525E-3</v>
      </c>
      <c r="G980" s="8">
        <v>-2.5160217133978202E-3</v>
      </c>
      <c r="H980" s="8">
        <v>0.9928480270868536</v>
      </c>
      <c r="I980" s="8">
        <v>-1.8906294276567315E-2</v>
      </c>
      <c r="J980" s="9"/>
    </row>
    <row r="981" spans="1:10">
      <c r="A981" s="1">
        <v>46296</v>
      </c>
      <c r="B981" s="7">
        <v>5734679.1799252797</v>
      </c>
      <c r="C981" s="7">
        <v>7666.45</v>
      </c>
      <c r="D981" s="8">
        <v>-8.3892657341144705E-4</v>
      </c>
      <c r="E981" s="8">
        <v>0.39244641284332249</v>
      </c>
      <c r="F981" s="8">
        <v>-2.3207461376226757E-3</v>
      </c>
      <c r="G981" s="8">
        <v>1.9486273351507766E-3</v>
      </c>
      <c r="H981" s="8">
        <v>0.99673134522723639</v>
      </c>
      <c r="I981" s="8">
        <v>-1.6994508263250219E-2</v>
      </c>
      <c r="J981" s="9"/>
    </row>
    <row r="982" spans="1:10">
      <c r="A982" s="1">
        <v>46297</v>
      </c>
      <c r="B982" s="7">
        <v>5735170.0195226697</v>
      </c>
      <c r="C982" s="7">
        <v>7722.72</v>
      </c>
      <c r="D982" s="8">
        <v>8.5591465885048734E-5</v>
      </c>
      <c r="E982" s="8">
        <v>0.39256559437296423</v>
      </c>
      <c r="F982" s="8">
        <v>-2.2353533078014465E-3</v>
      </c>
      <c r="G982" s="8">
        <v>7.3397726457486989E-3</v>
      </c>
      <c r="H982" s="8">
        <v>1.0113868993358444</v>
      </c>
      <c r="I982" s="8">
        <v>-9.7794714443800723E-3</v>
      </c>
      <c r="J982" s="9"/>
    </row>
    <row r="983" spans="1:10">
      <c r="A983" s="1">
        <v>46300</v>
      </c>
      <c r="B983" s="7">
        <v>5736207.7579618702</v>
      </c>
      <c r="C983" s="7">
        <v>7773.95</v>
      </c>
      <c r="D983" s="8">
        <v>1.8094292508652465E-4</v>
      </c>
      <c r="E983" s="8">
        <v>0.3928175692649849</v>
      </c>
      <c r="F983" s="8">
        <v>-2.0548148540809885E-3</v>
      </c>
      <c r="G983" s="8">
        <v>6.6336731099922996E-3</v>
      </c>
      <c r="H983" s="8">
        <v>1.0247297825237593</v>
      </c>
      <c r="I983" s="8">
        <v>-3.2106721511382386E-3</v>
      </c>
      <c r="J983" s="9"/>
    </row>
    <row r="984" spans="1:10">
      <c r="J984" s="10"/>
    </row>
    <row r="985" spans="1:10">
      <c r="J985" s="10"/>
    </row>
    <row r="986" spans="1:10">
      <c r="J986" s="10"/>
    </row>
    <row r="987" spans="1:10">
      <c r="J987" s="10"/>
    </row>
    <row r="988" spans="1:10">
      <c r="J988" s="10"/>
    </row>
    <row r="989" spans="1:10">
      <c r="J989" s="10"/>
    </row>
    <row r="990" spans="1:10">
      <c r="J990" s="10"/>
    </row>
    <row r="991" spans="1:10">
      <c r="J991" s="10"/>
    </row>
    <row r="992" spans="1:10">
      <c r="J992" s="10"/>
    </row>
    <row r="993" spans="10:10">
      <c r="J993" s="10"/>
    </row>
    <row r="994" spans="10:10">
      <c r="J994" s="10"/>
    </row>
    <row r="995" spans="10:10">
      <c r="J995" s="10"/>
    </row>
    <row r="996" spans="10:10">
      <c r="J996" s="10"/>
    </row>
    <row r="997" spans="10:10">
      <c r="J997" s="10"/>
    </row>
    <row r="998" spans="10:10">
      <c r="J998" s="10"/>
    </row>
    <row r="999" spans="10:10">
      <c r="J999" s="10"/>
    </row>
    <row r="1000" spans="10:10">
      <c r="J1000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E27" sqref="E27"/>
    </sheetView>
  </sheetViews>
  <sheetFormatPr defaultRowHeight="14.25"/>
  <cols>
    <col min="1" max="1" width="14" customWidth="1"/>
    <col min="2" max="2" width="6.625" customWidth="1"/>
    <col min="3" max="3" width="11.875" customWidth="1"/>
    <col min="4" max="4" width="12.125" customWidth="1"/>
    <col min="5" max="5" width="11.5" customWidth="1"/>
    <col min="6" max="6" width="12.625" customWidth="1"/>
    <col min="7" max="7" width="16" customWidth="1"/>
    <col min="8" max="8" width="19.5" customWidth="1"/>
    <col min="9" max="9" width="17.875" customWidth="1"/>
  </cols>
  <sheetData>
    <row r="1" spans="1:9" ht="30">
      <c r="A1" s="5" t="s">
        <v>136</v>
      </c>
      <c r="B1" s="5" t="s">
        <v>137</v>
      </c>
      <c r="C1" s="5" t="s">
        <v>138</v>
      </c>
      <c r="D1" s="5" t="s">
        <v>139</v>
      </c>
      <c r="E1" s="5" t="s">
        <v>140</v>
      </c>
      <c r="F1" s="5" t="s">
        <v>37</v>
      </c>
      <c r="G1" s="5" t="s">
        <v>141</v>
      </c>
      <c r="H1" s="5" t="s">
        <v>142</v>
      </c>
      <c r="I1" s="5" t="s">
        <v>143</v>
      </c>
    </row>
    <row r="2" spans="1:9">
      <c r="A2" t="s">
        <v>18</v>
      </c>
      <c r="B2">
        <v>1</v>
      </c>
      <c r="C2" s="1">
        <v>45636</v>
      </c>
      <c r="D2" s="1">
        <v>45846</v>
      </c>
      <c r="E2" s="1">
        <v>45961</v>
      </c>
      <c r="F2" s="6">
        <v>-6.2788099203021641E-2</v>
      </c>
      <c r="G2">
        <v>210</v>
      </c>
      <c r="H2">
        <v>115</v>
      </c>
      <c r="I2">
        <v>325</v>
      </c>
    </row>
    <row r="3" spans="1:9">
      <c r="A3" t="s">
        <v>18</v>
      </c>
      <c r="B3">
        <v>2</v>
      </c>
      <c r="C3" s="1">
        <v>45279</v>
      </c>
      <c r="D3" s="1">
        <v>45280</v>
      </c>
      <c r="E3" s="1">
        <v>45373</v>
      </c>
      <c r="F3" s="6">
        <v>-3.7147628070344885E-2</v>
      </c>
      <c r="G3">
        <v>1</v>
      </c>
      <c r="H3">
        <v>93</v>
      </c>
      <c r="I3">
        <v>94</v>
      </c>
    </row>
    <row r="4" spans="1:9">
      <c r="A4" t="s">
        <v>18</v>
      </c>
      <c r="B4">
        <v>3</v>
      </c>
      <c r="C4" s="1">
        <v>45385</v>
      </c>
      <c r="D4" s="1">
        <v>45512</v>
      </c>
      <c r="E4" s="1">
        <v>45560</v>
      </c>
      <c r="F4" s="6">
        <v>-3.3208526550802975E-2</v>
      </c>
      <c r="G4">
        <v>127</v>
      </c>
      <c r="H4">
        <v>48</v>
      </c>
      <c r="I4">
        <v>175</v>
      </c>
    </row>
    <row r="5" spans="1:9">
      <c r="A5" t="s">
        <v>18</v>
      </c>
      <c r="B5">
        <v>4</v>
      </c>
      <c r="C5" s="1">
        <v>45133</v>
      </c>
      <c r="D5" s="1">
        <v>45163</v>
      </c>
      <c r="E5" s="1">
        <v>45208</v>
      </c>
      <c r="F5" s="6">
        <v>-2.8323002464645142E-2</v>
      </c>
      <c r="G5">
        <v>30</v>
      </c>
      <c r="H5">
        <v>45</v>
      </c>
      <c r="I5">
        <v>75</v>
      </c>
    </row>
    <row r="6" spans="1:9">
      <c r="A6" t="s">
        <v>18</v>
      </c>
      <c r="B6">
        <v>5</v>
      </c>
      <c r="C6" s="1">
        <v>46181</v>
      </c>
      <c r="D6" s="1">
        <v>46185</v>
      </c>
      <c r="E6" s="1">
        <v>46245</v>
      </c>
      <c r="F6" s="6">
        <v>-2.0101227008236244E-2</v>
      </c>
      <c r="G6">
        <v>4</v>
      </c>
      <c r="H6">
        <v>60</v>
      </c>
      <c r="I6">
        <v>64</v>
      </c>
    </row>
    <row r="7" spans="1:9">
      <c r="A7" t="s">
        <v>18</v>
      </c>
      <c r="B7">
        <v>6</v>
      </c>
      <c r="C7" s="1">
        <v>44991</v>
      </c>
      <c r="D7" s="1">
        <v>45000</v>
      </c>
      <c r="E7" s="1">
        <v>45036</v>
      </c>
      <c r="F7" s="6">
        <v>-1.5541059392049528E-2</v>
      </c>
      <c r="G7">
        <v>9</v>
      </c>
      <c r="H7">
        <v>36</v>
      </c>
      <c r="I7">
        <v>45</v>
      </c>
    </row>
    <row r="8" spans="1:9">
      <c r="A8" t="s">
        <v>18</v>
      </c>
      <c r="B8">
        <v>7</v>
      </c>
      <c r="C8" s="1">
        <v>44967</v>
      </c>
      <c r="D8" s="1">
        <v>44973</v>
      </c>
      <c r="E8" s="1">
        <v>44984</v>
      </c>
      <c r="F8" s="6">
        <v>-1.0821783428150322E-2</v>
      </c>
      <c r="G8">
        <v>6</v>
      </c>
      <c r="H8">
        <v>11</v>
      </c>
      <c r="I8">
        <v>17</v>
      </c>
    </row>
    <row r="9" spans="1:9">
      <c r="A9" t="s">
        <v>18</v>
      </c>
      <c r="B9">
        <v>8</v>
      </c>
      <c r="C9" s="1">
        <v>46051</v>
      </c>
      <c r="D9" s="1">
        <v>46057</v>
      </c>
      <c r="E9" s="1">
        <v>46080</v>
      </c>
      <c r="F9" s="6">
        <v>-1.0790835872688476E-2</v>
      </c>
      <c r="G9">
        <v>6</v>
      </c>
      <c r="H9">
        <v>23</v>
      </c>
      <c r="I9">
        <v>29</v>
      </c>
    </row>
    <row r="10" spans="1:9">
      <c r="A10" t="s">
        <v>18</v>
      </c>
      <c r="B10">
        <v>9</v>
      </c>
      <c r="C10" s="1">
        <v>46000</v>
      </c>
      <c r="D10" s="1">
        <v>46007</v>
      </c>
      <c r="E10" s="1">
        <v>46036</v>
      </c>
      <c r="F10" s="6">
        <v>-8.5643044379331013E-3</v>
      </c>
      <c r="G10">
        <v>7</v>
      </c>
      <c r="H10">
        <v>29</v>
      </c>
      <c r="I10">
        <v>36</v>
      </c>
    </row>
    <row r="11" spans="1:9">
      <c r="A11" t="s">
        <v>18</v>
      </c>
      <c r="B11">
        <v>10</v>
      </c>
      <c r="C11" s="1">
        <v>46128</v>
      </c>
      <c r="D11" s="1">
        <v>46133</v>
      </c>
      <c r="E11" s="1">
        <v>46136</v>
      </c>
      <c r="F11" s="6">
        <v>-8.1212392802352262E-3</v>
      </c>
      <c r="G11">
        <v>5</v>
      </c>
      <c r="H11">
        <v>3</v>
      </c>
      <c r="I11">
        <v>8</v>
      </c>
    </row>
    <row r="12" spans="1:9" s="32" customFormat="1" ht="15">
      <c r="A12" s="32" t="s">
        <v>19</v>
      </c>
      <c r="B12" s="32">
        <v>1</v>
      </c>
      <c r="C12" s="33">
        <v>45707</v>
      </c>
      <c r="D12" s="33">
        <v>45755</v>
      </c>
      <c r="E12" s="33">
        <v>45835</v>
      </c>
      <c r="F12" s="34">
        <v>-0.18902207791150982</v>
      </c>
      <c r="G12" s="32">
        <v>48</v>
      </c>
      <c r="H12" s="32">
        <v>80</v>
      </c>
      <c r="I12" s="32">
        <v>128</v>
      </c>
    </row>
    <row r="13" spans="1:9" s="32" customFormat="1" ht="15">
      <c r="A13" s="32" t="s">
        <v>19</v>
      </c>
      <c r="B13" s="32">
        <v>2</v>
      </c>
      <c r="C13" s="33">
        <v>45138</v>
      </c>
      <c r="D13" s="33">
        <v>45226</v>
      </c>
      <c r="E13" s="33">
        <v>45261</v>
      </c>
      <c r="F13" s="34">
        <v>-0.1027662041072489</v>
      </c>
      <c r="G13" s="32">
        <v>88</v>
      </c>
      <c r="H13" s="32">
        <v>35</v>
      </c>
      <c r="I13" s="32">
        <v>123</v>
      </c>
    </row>
    <row r="14" spans="1:9" s="32" customFormat="1" ht="15">
      <c r="A14" s="32" t="s">
        <v>19</v>
      </c>
      <c r="B14" s="32">
        <v>3</v>
      </c>
      <c r="C14" s="33">
        <v>46049</v>
      </c>
      <c r="D14" s="33">
        <v>46111</v>
      </c>
      <c r="E14" s="33">
        <v>46127</v>
      </c>
      <c r="F14" s="34">
        <v>-9.0975267245579361E-2</v>
      </c>
      <c r="G14" s="32">
        <v>62</v>
      </c>
      <c r="H14" s="32">
        <v>16</v>
      </c>
      <c r="I14" s="32">
        <v>78</v>
      </c>
    </row>
    <row r="15" spans="1:9" s="32" customFormat="1" ht="15">
      <c r="A15" s="32" t="s">
        <v>19</v>
      </c>
      <c r="B15" s="32">
        <v>4</v>
      </c>
      <c r="C15" s="33">
        <v>45489</v>
      </c>
      <c r="D15" s="33">
        <v>45509</v>
      </c>
      <c r="E15" s="33">
        <v>45554</v>
      </c>
      <c r="F15" s="34">
        <v>-8.4851425748165177E-2</v>
      </c>
      <c r="G15" s="32">
        <v>20</v>
      </c>
      <c r="H15" s="32">
        <v>45</v>
      </c>
      <c r="I15" s="32">
        <v>65</v>
      </c>
    </row>
    <row r="16" spans="1:9" s="32" customFormat="1" ht="15">
      <c r="A16" s="32" t="s">
        <v>19</v>
      </c>
      <c r="B16" s="32">
        <v>5</v>
      </c>
      <c r="C16" s="33">
        <v>44959</v>
      </c>
      <c r="D16" s="33">
        <v>44998</v>
      </c>
      <c r="E16" s="33">
        <v>45064</v>
      </c>
      <c r="F16" s="34">
        <v>-7.7516412425593484E-2</v>
      </c>
      <c r="G16" s="32">
        <v>39</v>
      </c>
      <c r="H16" s="32">
        <v>66</v>
      </c>
      <c r="I16" s="32">
        <v>105</v>
      </c>
    </row>
    <row r="17" spans="1:9" s="32" customFormat="1" ht="15">
      <c r="A17" s="32" t="s">
        <v>19</v>
      </c>
      <c r="B17" s="32">
        <v>6</v>
      </c>
      <c r="C17" s="33">
        <v>45380</v>
      </c>
      <c r="D17" s="33">
        <v>45401</v>
      </c>
      <c r="E17" s="33">
        <v>45427</v>
      </c>
      <c r="F17" s="34">
        <v>-5.4644247147601854E-2</v>
      </c>
      <c r="G17" s="32">
        <v>21</v>
      </c>
      <c r="H17" s="32">
        <v>26</v>
      </c>
      <c r="I17" s="32">
        <v>47</v>
      </c>
    </row>
    <row r="18" spans="1:9" s="32" customFormat="1" ht="15">
      <c r="A18" s="32" t="s">
        <v>19</v>
      </c>
      <c r="B18" s="32">
        <v>7</v>
      </c>
      <c r="C18" s="33">
        <v>45958</v>
      </c>
      <c r="D18" s="33">
        <v>45981</v>
      </c>
      <c r="E18" s="33">
        <v>46002</v>
      </c>
      <c r="F18" s="34">
        <v>-5.1100801202747514E-2</v>
      </c>
      <c r="G18" s="32">
        <v>23</v>
      </c>
      <c r="H18" s="32">
        <v>21</v>
      </c>
      <c r="I18" s="32">
        <v>44</v>
      </c>
    </row>
    <row r="19" spans="1:9" s="32" customFormat="1" ht="15">
      <c r="A19" s="32" t="s">
        <v>19</v>
      </c>
      <c r="B19" s="32">
        <v>8</v>
      </c>
      <c r="C19" s="33">
        <v>46175</v>
      </c>
      <c r="D19" s="33">
        <v>46183</v>
      </c>
      <c r="E19" s="33">
        <v>46238</v>
      </c>
      <c r="F19" s="34">
        <v>-4.5045980304292743E-2</v>
      </c>
      <c r="G19" s="32">
        <v>8</v>
      </c>
      <c r="H19" s="32">
        <v>55</v>
      </c>
      <c r="I19" s="32">
        <v>63</v>
      </c>
    </row>
    <row r="20" spans="1:9" s="32" customFormat="1" ht="15">
      <c r="A20" s="32" t="s">
        <v>19</v>
      </c>
      <c r="B20" s="32">
        <v>9</v>
      </c>
      <c r="C20" s="33">
        <v>45632</v>
      </c>
      <c r="D20" s="33">
        <v>45667</v>
      </c>
      <c r="E20" s="33">
        <v>45680</v>
      </c>
      <c r="F20" s="34">
        <v>-4.3221400693236989E-2</v>
      </c>
      <c r="G20" s="32">
        <v>35</v>
      </c>
      <c r="H20" s="32">
        <v>13</v>
      </c>
      <c r="I20" s="32">
        <v>48</v>
      </c>
    </row>
    <row r="21" spans="1:9" s="32" customFormat="1" ht="15">
      <c r="A21" s="32" t="s">
        <v>19</v>
      </c>
      <c r="B21" s="32">
        <v>10</v>
      </c>
      <c r="C21" s="33">
        <v>46247</v>
      </c>
      <c r="D21" s="33">
        <v>46281</v>
      </c>
      <c r="E21" s="33"/>
      <c r="F21" s="34">
        <v>-3.1693847536668596E-2</v>
      </c>
      <c r="G21" s="32">
        <v>34</v>
      </c>
      <c r="I21" s="32">
        <v>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workbookViewId="0">
      <selection activeCell="D8" sqref="D8"/>
    </sheetView>
  </sheetViews>
  <sheetFormatPr defaultRowHeight="14.25"/>
  <cols>
    <col min="1" max="3" width="18" customWidth="1"/>
    <col min="6" max="6" width="10.375" customWidth="1"/>
    <col min="7" max="7" width="12.125" customWidth="1"/>
  </cols>
  <sheetData>
    <row r="1" spans="1:7" ht="60">
      <c r="A1" s="36" t="s">
        <v>144</v>
      </c>
      <c r="B1" s="36" t="s">
        <v>145</v>
      </c>
      <c r="C1" s="36" t="s">
        <v>146</v>
      </c>
      <c r="D1" s="36" t="s">
        <v>227</v>
      </c>
      <c r="E1" s="36" t="s">
        <v>228</v>
      </c>
      <c r="F1" s="36" t="s">
        <v>229</v>
      </c>
      <c r="G1" s="36" t="s">
        <v>230</v>
      </c>
    </row>
    <row r="2" spans="1:7">
      <c r="A2" s="38">
        <v>2023</v>
      </c>
      <c r="B2" s="37">
        <v>0.13835854589120888</v>
      </c>
      <c r="C2" s="37">
        <v>0.24230498762859698</v>
      </c>
      <c r="D2" s="37">
        <v>5.8460548258010475E-2</v>
      </c>
      <c r="E2" s="37">
        <v>0.13092850762364816</v>
      </c>
      <c r="F2" s="37">
        <v>-3.7147628070344885E-2</v>
      </c>
      <c r="G2" s="37">
        <v>-0.1027662041072489</v>
      </c>
    </row>
    <row r="3" spans="1:7">
      <c r="A3" s="38">
        <v>2024</v>
      </c>
      <c r="B3" s="37">
        <v>7.0923335540053145E-2</v>
      </c>
      <c r="C3" s="37">
        <v>0.23309006819949496</v>
      </c>
      <c r="D3" s="37">
        <v>5.2347388386957065E-2</v>
      </c>
      <c r="E3" s="37">
        <v>0.12649795344499271</v>
      </c>
      <c r="F3" s="37">
        <v>-3.3208526550803308E-2</v>
      </c>
      <c r="G3" s="37">
        <v>-8.4851425748164844E-2</v>
      </c>
    </row>
    <row r="4" spans="1:7">
      <c r="A4" s="38">
        <v>2025</v>
      </c>
      <c r="B4" s="37">
        <v>3.1897218000016991E-2</v>
      </c>
      <c r="C4" s="37">
        <v>0.16387804061118971</v>
      </c>
      <c r="D4" s="37">
        <v>4.4203998742353201E-2</v>
      </c>
      <c r="E4" s="37">
        <v>0.18752674767272715</v>
      </c>
      <c r="F4" s="37">
        <v>-4.4200305984425148E-2</v>
      </c>
      <c r="G4" s="37">
        <v>-0.18902207791150938</v>
      </c>
    </row>
    <row r="5" spans="1:7">
      <c r="A5" s="39" t="s">
        <v>147</v>
      </c>
      <c r="B5" s="37">
        <v>0.10718537528840866</v>
      </c>
      <c r="C5" s="37">
        <v>0.13562924548973632</v>
      </c>
      <c r="D5" s="37">
        <v>3.1631576481884922E-2</v>
      </c>
      <c r="E5" s="37">
        <v>0.13094609050383069</v>
      </c>
      <c r="F5" s="37">
        <v>-2.0101227008236355E-2</v>
      </c>
      <c r="G5" s="37">
        <v>-9.0975267245578806E-2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4"/>
  <sheetViews>
    <sheetView workbookViewId="0">
      <selection sqref="A1:N1"/>
    </sheetView>
  </sheetViews>
  <sheetFormatPr defaultRowHeight="14.25"/>
  <sheetData>
    <row r="1" spans="1:14" ht="27.95" customHeight="1">
      <c r="A1" s="28" t="s">
        <v>221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>
      <c r="A2" s="31" t="s">
        <v>222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41" spans="1:10" ht="15">
      <c r="A41" s="24" t="s">
        <v>17</v>
      </c>
      <c r="B41" s="24" t="s">
        <v>156</v>
      </c>
      <c r="C41" s="24" t="s">
        <v>19</v>
      </c>
      <c r="H41" s="24" t="s">
        <v>17</v>
      </c>
      <c r="I41" s="24" t="s">
        <v>156</v>
      </c>
      <c r="J41" s="24" t="s">
        <v>19</v>
      </c>
    </row>
    <row r="42" spans="1:10">
      <c r="A42" t="s">
        <v>223</v>
      </c>
      <c r="B42" s="23">
        <v>4.4321186359757485</v>
      </c>
      <c r="C42" s="23">
        <v>1.2691378010827898</v>
      </c>
      <c r="H42" t="s">
        <v>29</v>
      </c>
      <c r="I42" s="6">
        <v>3.1155237450438935E-2</v>
      </c>
      <c r="J42" s="6">
        <v>0.13426509649087248</v>
      </c>
    </row>
    <row r="43" spans="1:10">
      <c r="A43" t="s">
        <v>224</v>
      </c>
      <c r="B43" s="23">
        <v>6.2917368517940773</v>
      </c>
      <c r="C43" s="23">
        <v>1.9426107142003926</v>
      </c>
      <c r="H43" t="s">
        <v>37</v>
      </c>
      <c r="I43" s="6">
        <v>2.0101227008236244E-2</v>
      </c>
      <c r="J43" s="6">
        <v>9.0693820917258861E-2</v>
      </c>
    </row>
    <row r="44" spans="1:10">
      <c r="A44" t="s">
        <v>225</v>
      </c>
      <c r="B44" s="23">
        <v>7.6143336085262865</v>
      </c>
      <c r="C44" s="23">
        <v>1.9308295374657525</v>
      </c>
      <c r="H44" t="s">
        <v>226</v>
      </c>
      <c r="I44" s="6">
        <v>4.9103044283611442E-3</v>
      </c>
      <c r="J44" s="6">
        <v>1.6924868920824884E-2</v>
      </c>
    </row>
  </sheetData>
  <mergeCells count="2">
    <mergeCell ref="A1:N1"/>
    <mergeCell ref="A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20230101-20261006</vt:lpstr>
      <vt:lpstr>2026 Performance Summary</vt:lpstr>
      <vt:lpstr>2026 Analysis Data</vt:lpstr>
      <vt:lpstr>2026 Drawdowns</vt:lpstr>
      <vt:lpstr>2026 Monthly Returns</vt:lpstr>
      <vt:lpstr>Performance Summary</vt:lpstr>
      <vt:lpstr>Analysis Data</vt:lpstr>
      <vt:lpstr>Drawdown Episodes</vt:lpstr>
      <vt:lpstr>Calendar Returns</vt:lpstr>
      <vt:lpstr>2026 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Haksun Li</cp:lastModifiedBy>
  <dcterms:modified xsi:type="dcterms:W3CDTF">2026-10-07T03:23:23Z</dcterms:modified>
</cp:coreProperties>
</file>